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wysocki\Desktop\"/>
    </mc:Choice>
  </mc:AlternateContent>
  <xr:revisionPtr revIDLastSave="0" documentId="8_{72E271CA-2C2B-4612-8F46-4C2C285006E9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1P" sheetId="213" r:id="rId1"/>
    <sheet name="2P" sheetId="239" r:id="rId2"/>
    <sheet name="2 S" sheetId="240" r:id="rId3"/>
    <sheet name="11P" sheetId="181" r:id="rId4"/>
    <sheet name="12P" sheetId="232" r:id="rId5"/>
    <sheet name="13P" sheetId="233" r:id="rId6"/>
    <sheet name="14P" sheetId="193" r:id="rId7"/>
    <sheet name="15P" sheetId="196" r:id="rId8"/>
    <sheet name="16P" sheetId="203" r:id="rId9"/>
    <sheet name="17P" sheetId="234" r:id="rId10"/>
    <sheet name="18P" sheetId="235" r:id="rId11"/>
    <sheet name="31 P" sheetId="248" r:id="rId12"/>
    <sheet name="19 P" sheetId="245" r:id="rId13"/>
    <sheet name="G P" sheetId="238" r:id="rId14"/>
    <sheet name="K P" sheetId="237" r:id="rId15"/>
    <sheet name="31 S,N" sheetId="251" r:id="rId16"/>
    <sheet name="32 P" sheetId="249" r:id="rId17"/>
    <sheet name="32 S,N" sheetId="252" r:id="rId18"/>
    <sheet name="33 P" sheetId="250" r:id="rId19"/>
    <sheet name="33 S,N" sheetId="253" r:id="rId20"/>
    <sheet name="km" sheetId="246" r:id="rId21"/>
    <sheet name="km (2)" sheetId="254" r:id="rId22"/>
    <sheet name="Dane do Wniosku" sheetId="255" r:id="rId23"/>
  </sheets>
  <externalReferences>
    <externalReference r:id="rId24"/>
  </externalReferences>
  <definedNames>
    <definedName name="_xlnm.Print_Area" localSheetId="20">km!$A$1:$G$65</definedName>
    <definedName name="_xlnm.Print_Area" localSheetId="21">'km (2)'!$A$1:$F$68</definedName>
    <definedName name="_xlnm.Print_Titles" localSheetId="7">'15P'!$1:$3</definedName>
    <definedName name="_xlnm.Print_Titles" localSheetId="0">'1P'!$A:$A</definedName>
    <definedName name="_xlnm.Print_Titles" localSheetId="2">'2 S'!$A:$A</definedName>
    <definedName name="_xlnm.Print_Titles" localSheetId="1">'2P'!$A:$C</definedName>
    <definedName name="_xlnm.Print_Titles" localSheetId="11">'31 P'!$A:$A</definedName>
    <definedName name="_xlnm.Print_Titles" localSheetId="15">'31 S,N'!$A:$A</definedName>
    <definedName name="_xlnm.Print_Titles" localSheetId="16">'32 P'!$A:$A</definedName>
    <definedName name="_xlnm.Print_Titles" localSheetId="17">'32 S,N'!$A:$A</definedName>
    <definedName name="_xlnm.Print_Titles" localSheetId="18">'33 P'!$A:$A</definedName>
    <definedName name="_xlnm.Print_Titles" localSheetId="19">'33 S,N'!$A:$A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55" l="1"/>
  <c r="F12" i="255"/>
  <c r="F13" i="255"/>
  <c r="F14" i="255"/>
  <c r="F15" i="255"/>
  <c r="F16" i="255"/>
  <c r="F17" i="255"/>
  <c r="F18" i="255"/>
  <c r="V17" i="255"/>
  <c r="W17" i="255"/>
  <c r="X17" i="255"/>
  <c r="Y17" i="255"/>
  <c r="Z17" i="255"/>
  <c r="V18" i="255"/>
  <c r="W18" i="255"/>
  <c r="X18" i="255"/>
  <c r="Y18" i="255"/>
  <c r="Z18" i="255"/>
  <c r="AB17" i="255"/>
  <c r="AB18" i="255"/>
  <c r="AB16" i="255"/>
  <c r="Z16" i="255"/>
  <c r="V16" i="255"/>
  <c r="W16" i="255"/>
  <c r="X16" i="255"/>
  <c r="Y16" i="255"/>
  <c r="M17" i="255"/>
  <c r="Q17" i="255"/>
  <c r="P18" i="255"/>
  <c r="P16" i="255"/>
  <c r="S18" i="255"/>
  <c r="R18" i="255"/>
  <c r="R17" i="255"/>
  <c r="S17" i="255" s="1"/>
  <c r="R16" i="255"/>
  <c r="S16" i="255" s="1"/>
  <c r="L18" i="255"/>
  <c r="M18" i="255" s="1"/>
  <c r="L17" i="255"/>
  <c r="N17" i="255" s="1"/>
  <c r="L16" i="255"/>
  <c r="Q16" i="255" s="1"/>
  <c r="AL17" i="255"/>
  <c r="AK17" i="255"/>
  <c r="AJ17" i="255"/>
  <c r="AI17" i="255"/>
  <c r="AH17" i="255"/>
  <c r="AG17" i="255"/>
  <c r="AF17" i="255"/>
  <c r="AE17" i="255"/>
  <c r="AM16" i="255"/>
  <c r="AM15" i="255"/>
  <c r="AM14" i="255"/>
  <c r="AM13" i="255"/>
  <c r="AM12" i="255"/>
  <c r="AM11" i="255"/>
  <c r="AM10" i="255"/>
  <c r="AM9" i="255"/>
  <c r="AM8" i="255"/>
  <c r="AM7" i="255"/>
  <c r="AM6" i="255"/>
  <c r="AM5" i="255"/>
  <c r="AM17" i="255" l="1"/>
  <c r="O16" i="255"/>
  <c r="O18" i="255"/>
  <c r="P17" i="255"/>
  <c r="M16" i="255"/>
  <c r="N16" i="255"/>
  <c r="N18" i="255"/>
  <c r="O17" i="255"/>
  <c r="Q18" i="255"/>
  <c r="L15" i="255"/>
  <c r="M15" i="255" s="1"/>
  <c r="L14" i="255"/>
  <c r="O14" i="255" s="1"/>
  <c r="L13" i="255"/>
  <c r="N13" i="255" s="1"/>
  <c r="Q12" i="255"/>
  <c r="L12" i="255"/>
  <c r="O12" i="255" s="1"/>
  <c r="L11" i="255"/>
  <c r="P11" i="255" s="1"/>
  <c r="L10" i="255"/>
  <c r="O10" i="255" s="1"/>
  <c r="Q9" i="255"/>
  <c r="L9" i="255"/>
  <c r="O9" i="255" s="1"/>
  <c r="L8" i="255"/>
  <c r="Q7" i="255"/>
  <c r="L7" i="255"/>
  <c r="O7" i="255" s="1"/>
  <c r="R6" i="255"/>
  <c r="L6" i="255"/>
  <c r="O6" i="255" s="1"/>
  <c r="L5" i="255"/>
  <c r="O5" i="255" s="1"/>
  <c r="D20" i="255"/>
  <c r="J16" i="255"/>
  <c r="J19" i="255"/>
  <c r="Y15" i="255"/>
  <c r="X15" i="255"/>
  <c r="W15" i="255"/>
  <c r="V15" i="255"/>
  <c r="E15" i="255" s="1"/>
  <c r="Q15" i="255"/>
  <c r="Y14" i="255"/>
  <c r="X14" i="255"/>
  <c r="W14" i="255"/>
  <c r="V14" i="255"/>
  <c r="N14" i="255"/>
  <c r="Y13" i="255"/>
  <c r="X13" i="255"/>
  <c r="W13" i="255"/>
  <c r="V13" i="255"/>
  <c r="Y12" i="255"/>
  <c r="X12" i="255"/>
  <c r="W12" i="255"/>
  <c r="V12" i="255"/>
  <c r="Y11" i="255"/>
  <c r="X11" i="255"/>
  <c r="W11" i="255"/>
  <c r="V11" i="255"/>
  <c r="N11" i="255"/>
  <c r="M11" i="255"/>
  <c r="Y10" i="255"/>
  <c r="X10" i="255"/>
  <c r="W10" i="255"/>
  <c r="V10" i="255"/>
  <c r="Y9" i="255"/>
  <c r="X9" i="255"/>
  <c r="W9" i="255"/>
  <c r="V9" i="255"/>
  <c r="Y8" i="255"/>
  <c r="X8" i="255"/>
  <c r="W8" i="255"/>
  <c r="V8" i="255"/>
  <c r="N8" i="255"/>
  <c r="M8" i="255"/>
  <c r="P8" i="255"/>
  <c r="Y7" i="255"/>
  <c r="X7" i="255"/>
  <c r="W7" i="255"/>
  <c r="V7" i="255"/>
  <c r="Y6" i="255"/>
  <c r="X6" i="255"/>
  <c r="W6" i="255"/>
  <c r="V6" i="255"/>
  <c r="A6" i="255"/>
  <c r="A7" i="255" s="1"/>
  <c r="A8" i="255" s="1"/>
  <c r="A9" i="255" s="1"/>
  <c r="A10" i="255" s="1"/>
  <c r="A11" i="255" s="1"/>
  <c r="A12" i="255" s="1"/>
  <c r="A13" i="255" s="1"/>
  <c r="A14" i="255" s="1"/>
  <c r="A15" i="255" s="1"/>
  <c r="A16" i="255" s="1"/>
  <c r="A17" i="255" s="1"/>
  <c r="A18" i="255" s="1"/>
  <c r="Y5" i="255"/>
  <c r="X5" i="255"/>
  <c r="W5" i="255"/>
  <c r="V5" i="255"/>
  <c r="E8" i="255" l="1"/>
  <c r="E5" i="255"/>
  <c r="E13" i="255"/>
  <c r="E9" i="255"/>
  <c r="N15" i="255"/>
  <c r="P15" i="255"/>
  <c r="M13" i="255"/>
  <c r="P13" i="255"/>
  <c r="O11" i="255"/>
  <c r="N9" i="255"/>
  <c r="N5" i="255"/>
  <c r="P7" i="255"/>
  <c r="E18" i="255"/>
  <c r="M6" i="255"/>
  <c r="P9" i="255"/>
  <c r="M10" i="255"/>
  <c r="J10" i="255" s="1"/>
  <c r="F10" i="255" s="1"/>
  <c r="J11" i="255"/>
  <c r="F11" i="255" s="1"/>
  <c r="E12" i="255"/>
  <c r="M12" i="255"/>
  <c r="P14" i="255"/>
  <c r="M5" i="255"/>
  <c r="Q5" i="255"/>
  <c r="N6" i="255"/>
  <c r="N7" i="255"/>
  <c r="O8" i="255"/>
  <c r="J8" i="255" s="1"/>
  <c r="F8" i="255" s="1"/>
  <c r="M9" i="255"/>
  <c r="N10" i="255"/>
  <c r="N12" i="255"/>
  <c r="J12" i="255" s="1"/>
  <c r="O13" i="255"/>
  <c r="E14" i="255"/>
  <c r="M14" i="255"/>
  <c r="J15" i="255"/>
  <c r="O15" i="255"/>
  <c r="E16" i="255"/>
  <c r="J17" i="255"/>
  <c r="E19" i="255"/>
  <c r="P6" i="255"/>
  <c r="P10" i="255"/>
  <c r="P12" i="255"/>
  <c r="P5" i="255"/>
  <c r="Q6" i="255"/>
  <c r="E7" i="255"/>
  <c r="M7" i="255"/>
  <c r="E10" i="255"/>
  <c r="E17" i="255"/>
  <c r="J18" i="255"/>
  <c r="J6" i="255"/>
  <c r="F6" i="255" s="1"/>
  <c r="E11" i="255"/>
  <c r="J13" i="255" l="1"/>
  <c r="E20" i="255"/>
  <c r="J14" i="255"/>
  <c r="J9" i="255"/>
  <c r="F9" i="255" s="1"/>
  <c r="J7" i="255"/>
  <c r="F7" i="255" s="1"/>
  <c r="J5" i="255"/>
  <c r="J20" i="255" s="1"/>
  <c r="F5" i="255" l="1"/>
  <c r="F20" i="255" s="1"/>
  <c r="E42" i="181" l="1"/>
  <c r="M42" i="181"/>
  <c r="E56" i="254" l="1"/>
  <c r="E57" i="254"/>
  <c r="E55" i="254"/>
  <c r="D57" i="254"/>
  <c r="D56" i="254"/>
  <c r="F56" i="254" s="1"/>
  <c r="D55" i="254"/>
  <c r="C56" i="254"/>
  <c r="C57" i="254"/>
  <c r="C55" i="254"/>
  <c r="B57" i="254"/>
  <c r="B56" i="254"/>
  <c r="B55" i="254"/>
  <c r="F53" i="254"/>
  <c r="D37" i="254"/>
  <c r="E37" i="254" s="1"/>
  <c r="D36" i="254"/>
  <c r="E36" i="254" s="1"/>
  <c r="D35" i="254"/>
  <c r="E35" i="254" s="1"/>
  <c r="E38" i="254" s="1"/>
  <c r="E40" i="254" s="1"/>
  <c r="B37" i="254"/>
  <c r="B36" i="254"/>
  <c r="C36" i="254" s="1"/>
  <c r="B35" i="254"/>
  <c r="C35" i="254" s="1"/>
  <c r="B30" i="254"/>
  <c r="F30" i="254" s="1"/>
  <c r="B24" i="254"/>
  <c r="C24" i="254" s="1"/>
  <c r="B25" i="254"/>
  <c r="C25" i="254" s="1"/>
  <c r="D25" i="254"/>
  <c r="B26" i="254"/>
  <c r="F26" i="254" s="1"/>
  <c r="C26" i="254"/>
  <c r="B27" i="254"/>
  <c r="F27" i="254" s="1"/>
  <c r="B28" i="254"/>
  <c r="C28" i="254"/>
  <c r="B29" i="254"/>
  <c r="F29" i="254" s="1"/>
  <c r="B31" i="254"/>
  <c r="C31" i="254"/>
  <c r="B32" i="254"/>
  <c r="F32" i="254" s="1"/>
  <c r="B33" i="254"/>
  <c r="F33" i="254" s="1"/>
  <c r="F39" i="254"/>
  <c r="D16" i="254"/>
  <c r="E16" i="254" s="1"/>
  <c r="D15" i="254"/>
  <c r="E15" i="254" s="1"/>
  <c r="B17" i="254"/>
  <c r="C17" i="254" s="1"/>
  <c r="B16" i="254"/>
  <c r="C16" i="254" s="1"/>
  <c r="B15" i="254"/>
  <c r="C15" i="254" s="1"/>
  <c r="F19" i="254"/>
  <c r="D98" i="250"/>
  <c r="D68" i="252"/>
  <c r="D68" i="249"/>
  <c r="D82" i="248"/>
  <c r="D82" i="251"/>
  <c r="F59" i="254"/>
  <c r="E58" i="254"/>
  <c r="E60" i="254" s="1"/>
  <c r="F52" i="254"/>
  <c r="F51" i="254"/>
  <c r="F50" i="254"/>
  <c r="F49" i="254"/>
  <c r="F48" i="254"/>
  <c r="F47" i="254"/>
  <c r="F46" i="254"/>
  <c r="C45" i="254"/>
  <c r="F45" i="254" s="1"/>
  <c r="C44" i="254"/>
  <c r="B13" i="254"/>
  <c r="B12" i="254"/>
  <c r="C11" i="254"/>
  <c r="B11" i="254"/>
  <c r="B10" i="254"/>
  <c r="F10" i="254" s="1"/>
  <c r="B9" i="254"/>
  <c r="F9" i="254" s="1"/>
  <c r="C8" i="254"/>
  <c r="B8" i="254"/>
  <c r="B7" i="254"/>
  <c r="F7" i="254" s="1"/>
  <c r="C6" i="254"/>
  <c r="B6" i="254"/>
  <c r="D5" i="254"/>
  <c r="B5" i="254"/>
  <c r="C5" i="254" s="1"/>
  <c r="B4" i="254"/>
  <c r="L89" i="253"/>
  <c r="I89" i="253"/>
  <c r="H89" i="253"/>
  <c r="D89" i="253"/>
  <c r="M88" i="253"/>
  <c r="D88" i="253"/>
  <c r="K87" i="253"/>
  <c r="J87" i="253"/>
  <c r="G87" i="253"/>
  <c r="F87" i="253"/>
  <c r="D87" i="253"/>
  <c r="L86" i="253"/>
  <c r="K86" i="253"/>
  <c r="J86" i="253"/>
  <c r="H86" i="253"/>
  <c r="G86" i="253"/>
  <c r="F86" i="253"/>
  <c r="D86" i="253"/>
  <c r="D85" i="253"/>
  <c r="M84" i="253"/>
  <c r="D84" i="253"/>
  <c r="J71" i="253"/>
  <c r="J72" i="253" s="1"/>
  <c r="J73" i="253" s="1"/>
  <c r="J74" i="253" s="1"/>
  <c r="J75" i="253" s="1"/>
  <c r="J76" i="253" s="1"/>
  <c r="J77" i="253" s="1"/>
  <c r="J78" i="253" s="1"/>
  <c r="J79" i="253" s="1"/>
  <c r="J80" i="253" s="1"/>
  <c r="J81" i="253" s="1"/>
  <c r="J82" i="253" s="1"/>
  <c r="J83" i="253" s="1"/>
  <c r="J67" i="253"/>
  <c r="J68" i="253" s="1"/>
  <c r="J69" i="253" s="1"/>
  <c r="J70" i="253" s="1"/>
  <c r="J63" i="253"/>
  <c r="J64" i="253" s="1"/>
  <c r="J65" i="253" s="1"/>
  <c r="J66" i="253" s="1"/>
  <c r="M52" i="253"/>
  <c r="M53" i="253" s="1"/>
  <c r="M54" i="253" s="1"/>
  <c r="M55" i="253" s="1"/>
  <c r="M56" i="253" s="1"/>
  <c r="M57" i="253" s="1"/>
  <c r="M58" i="253" s="1"/>
  <c r="M59" i="253" s="1"/>
  <c r="M60" i="253" s="1"/>
  <c r="M61" i="253" s="1"/>
  <c r="M62" i="253" s="1"/>
  <c r="M63" i="253" s="1"/>
  <c r="M64" i="253" s="1"/>
  <c r="M65" i="253" s="1"/>
  <c r="M66" i="253" s="1"/>
  <c r="M67" i="253" s="1"/>
  <c r="M68" i="253" s="1"/>
  <c r="M69" i="253" s="1"/>
  <c r="M70" i="253" s="1"/>
  <c r="M71" i="253" s="1"/>
  <c r="M72" i="253" s="1"/>
  <c r="M73" i="253" s="1"/>
  <c r="M74" i="253" s="1"/>
  <c r="M75" i="253" s="1"/>
  <c r="M76" i="253" s="1"/>
  <c r="M77" i="253" s="1"/>
  <c r="M78" i="253" s="1"/>
  <c r="M79" i="253" s="1"/>
  <c r="M80" i="253" s="1"/>
  <c r="M81" i="253" s="1"/>
  <c r="M82" i="253" s="1"/>
  <c r="M83" i="253" s="1"/>
  <c r="L51" i="253"/>
  <c r="L52" i="253" s="1"/>
  <c r="L53" i="253" s="1"/>
  <c r="L54" i="253" s="1"/>
  <c r="L55" i="253" s="1"/>
  <c r="L56" i="253" s="1"/>
  <c r="L57" i="253" s="1"/>
  <c r="L58" i="253" s="1"/>
  <c r="L59" i="253" s="1"/>
  <c r="L60" i="253" s="1"/>
  <c r="L61" i="253" s="1"/>
  <c r="L62" i="253" s="1"/>
  <c r="L63" i="253" s="1"/>
  <c r="L64" i="253" s="1"/>
  <c r="L65" i="253" s="1"/>
  <c r="L66" i="253" s="1"/>
  <c r="L67" i="253" s="1"/>
  <c r="L68" i="253" s="1"/>
  <c r="L69" i="253" s="1"/>
  <c r="L70" i="253" s="1"/>
  <c r="L71" i="253" s="1"/>
  <c r="L72" i="253" s="1"/>
  <c r="L73" i="253" s="1"/>
  <c r="L74" i="253" s="1"/>
  <c r="L75" i="253" s="1"/>
  <c r="L76" i="253" s="1"/>
  <c r="L77" i="253" s="1"/>
  <c r="L78" i="253" s="1"/>
  <c r="L79" i="253" s="1"/>
  <c r="L80" i="253" s="1"/>
  <c r="L81" i="253" s="1"/>
  <c r="L82" i="253" s="1"/>
  <c r="L83" i="253" s="1"/>
  <c r="I51" i="253"/>
  <c r="I52" i="253" s="1"/>
  <c r="I53" i="253" s="1"/>
  <c r="I54" i="253" s="1"/>
  <c r="I55" i="253" s="1"/>
  <c r="I56" i="253" s="1"/>
  <c r="I57" i="253" s="1"/>
  <c r="I58" i="253" s="1"/>
  <c r="I59" i="253" s="1"/>
  <c r="I60" i="253" s="1"/>
  <c r="I61" i="253" s="1"/>
  <c r="I62" i="253" s="1"/>
  <c r="I63" i="253" s="1"/>
  <c r="I64" i="253" s="1"/>
  <c r="I65" i="253" s="1"/>
  <c r="I66" i="253" s="1"/>
  <c r="I67" i="253" s="1"/>
  <c r="I68" i="253" s="1"/>
  <c r="I69" i="253" s="1"/>
  <c r="I70" i="253" s="1"/>
  <c r="I71" i="253" s="1"/>
  <c r="I72" i="253" s="1"/>
  <c r="I73" i="253" s="1"/>
  <c r="I74" i="253" s="1"/>
  <c r="I75" i="253" s="1"/>
  <c r="I76" i="253" s="1"/>
  <c r="I77" i="253" s="1"/>
  <c r="I78" i="253" s="1"/>
  <c r="I79" i="253" s="1"/>
  <c r="I80" i="253" s="1"/>
  <c r="I81" i="253" s="1"/>
  <c r="I82" i="253" s="1"/>
  <c r="I83" i="253" s="1"/>
  <c r="M50" i="253"/>
  <c r="M51" i="253" s="1"/>
  <c r="L50" i="253"/>
  <c r="K50" i="253"/>
  <c r="K51" i="253" s="1"/>
  <c r="K52" i="253" s="1"/>
  <c r="K53" i="253" s="1"/>
  <c r="K54" i="253" s="1"/>
  <c r="K55" i="253" s="1"/>
  <c r="K56" i="253" s="1"/>
  <c r="K57" i="253" s="1"/>
  <c r="K58" i="253" s="1"/>
  <c r="K59" i="253" s="1"/>
  <c r="K60" i="253" s="1"/>
  <c r="K61" i="253" s="1"/>
  <c r="K62" i="253" s="1"/>
  <c r="K63" i="253" s="1"/>
  <c r="K64" i="253" s="1"/>
  <c r="K65" i="253" s="1"/>
  <c r="K66" i="253" s="1"/>
  <c r="K67" i="253" s="1"/>
  <c r="K68" i="253" s="1"/>
  <c r="K69" i="253" s="1"/>
  <c r="K70" i="253" s="1"/>
  <c r="K71" i="253" s="1"/>
  <c r="K72" i="253" s="1"/>
  <c r="K73" i="253" s="1"/>
  <c r="K74" i="253" s="1"/>
  <c r="K75" i="253" s="1"/>
  <c r="K76" i="253" s="1"/>
  <c r="K77" i="253" s="1"/>
  <c r="K78" i="253" s="1"/>
  <c r="K79" i="253" s="1"/>
  <c r="K80" i="253" s="1"/>
  <c r="K81" i="253" s="1"/>
  <c r="K82" i="253" s="1"/>
  <c r="K83" i="253" s="1"/>
  <c r="J50" i="253"/>
  <c r="J51" i="253" s="1"/>
  <c r="J52" i="253" s="1"/>
  <c r="J53" i="253" s="1"/>
  <c r="J54" i="253" s="1"/>
  <c r="J55" i="253" s="1"/>
  <c r="J56" i="253" s="1"/>
  <c r="J57" i="253" s="1"/>
  <c r="J58" i="253" s="1"/>
  <c r="J59" i="253" s="1"/>
  <c r="J60" i="253" s="1"/>
  <c r="J61" i="253" s="1"/>
  <c r="J62" i="253" s="1"/>
  <c r="I50" i="253"/>
  <c r="H50" i="253"/>
  <c r="H51" i="253" s="1"/>
  <c r="H52" i="253" s="1"/>
  <c r="H53" i="253" s="1"/>
  <c r="H54" i="253" s="1"/>
  <c r="H55" i="253" s="1"/>
  <c r="H56" i="253" s="1"/>
  <c r="H57" i="253" s="1"/>
  <c r="H58" i="253" s="1"/>
  <c r="H59" i="253" s="1"/>
  <c r="H60" i="253" s="1"/>
  <c r="H61" i="253" s="1"/>
  <c r="H62" i="253" s="1"/>
  <c r="H63" i="253" s="1"/>
  <c r="H64" i="253" s="1"/>
  <c r="H65" i="253" s="1"/>
  <c r="H66" i="253" s="1"/>
  <c r="H67" i="253" s="1"/>
  <c r="H68" i="253" s="1"/>
  <c r="H69" i="253" s="1"/>
  <c r="H70" i="253" s="1"/>
  <c r="H71" i="253" s="1"/>
  <c r="H72" i="253" s="1"/>
  <c r="H73" i="253" s="1"/>
  <c r="H74" i="253" s="1"/>
  <c r="H75" i="253" s="1"/>
  <c r="H76" i="253" s="1"/>
  <c r="H77" i="253" s="1"/>
  <c r="H78" i="253" s="1"/>
  <c r="H79" i="253" s="1"/>
  <c r="H80" i="253" s="1"/>
  <c r="H81" i="253" s="1"/>
  <c r="H82" i="253" s="1"/>
  <c r="H83" i="253" s="1"/>
  <c r="G50" i="253"/>
  <c r="G51" i="253" s="1"/>
  <c r="G52" i="253" s="1"/>
  <c r="G53" i="253" s="1"/>
  <c r="G54" i="253" s="1"/>
  <c r="G55" i="253" s="1"/>
  <c r="G56" i="253" s="1"/>
  <c r="G57" i="253" s="1"/>
  <c r="G58" i="253" s="1"/>
  <c r="G59" i="253" s="1"/>
  <c r="G60" i="253" s="1"/>
  <c r="G61" i="253" s="1"/>
  <c r="G62" i="253" s="1"/>
  <c r="G63" i="253" s="1"/>
  <c r="G64" i="253" s="1"/>
  <c r="G65" i="253" s="1"/>
  <c r="G66" i="253" s="1"/>
  <c r="G67" i="253" s="1"/>
  <c r="G68" i="253" s="1"/>
  <c r="G69" i="253" s="1"/>
  <c r="G70" i="253" s="1"/>
  <c r="G71" i="253" s="1"/>
  <c r="G72" i="253" s="1"/>
  <c r="G73" i="253" s="1"/>
  <c r="G74" i="253" s="1"/>
  <c r="G75" i="253" s="1"/>
  <c r="G76" i="253" s="1"/>
  <c r="G77" i="253" s="1"/>
  <c r="G78" i="253" s="1"/>
  <c r="G79" i="253" s="1"/>
  <c r="G80" i="253" s="1"/>
  <c r="G81" i="253" s="1"/>
  <c r="G82" i="253" s="1"/>
  <c r="G83" i="253" s="1"/>
  <c r="F50" i="253"/>
  <c r="F51" i="253" s="1"/>
  <c r="F52" i="253" s="1"/>
  <c r="F53" i="253" s="1"/>
  <c r="F54" i="253" s="1"/>
  <c r="F55" i="253" s="1"/>
  <c r="F56" i="253" s="1"/>
  <c r="F57" i="253" s="1"/>
  <c r="F58" i="253" s="1"/>
  <c r="F59" i="253" s="1"/>
  <c r="F60" i="253" s="1"/>
  <c r="F61" i="253" s="1"/>
  <c r="F62" i="253" s="1"/>
  <c r="F63" i="253" s="1"/>
  <c r="F64" i="253" s="1"/>
  <c r="F65" i="253" s="1"/>
  <c r="F66" i="253" s="1"/>
  <c r="F67" i="253" s="1"/>
  <c r="F68" i="253" s="1"/>
  <c r="F69" i="253" s="1"/>
  <c r="F70" i="253" s="1"/>
  <c r="F71" i="253" s="1"/>
  <c r="F72" i="253" s="1"/>
  <c r="F73" i="253" s="1"/>
  <c r="F74" i="253" s="1"/>
  <c r="F75" i="253" s="1"/>
  <c r="F76" i="253" s="1"/>
  <c r="F77" i="253" s="1"/>
  <c r="F78" i="253" s="1"/>
  <c r="F79" i="253" s="1"/>
  <c r="F80" i="253" s="1"/>
  <c r="F81" i="253" s="1"/>
  <c r="F82" i="253" s="1"/>
  <c r="F83" i="253" s="1"/>
  <c r="J46" i="253"/>
  <c r="I46" i="253"/>
  <c r="D46" i="253"/>
  <c r="M45" i="253"/>
  <c r="K45" i="253"/>
  <c r="G45" i="253"/>
  <c r="F45" i="253"/>
  <c r="D45" i="253"/>
  <c r="L44" i="253"/>
  <c r="K44" i="253"/>
  <c r="J44" i="253"/>
  <c r="H44" i="253"/>
  <c r="G44" i="253"/>
  <c r="F44" i="253"/>
  <c r="D44" i="253"/>
  <c r="M43" i="253"/>
  <c r="L43" i="253"/>
  <c r="H43" i="253"/>
  <c r="G43" i="253"/>
  <c r="D43" i="253"/>
  <c r="K42" i="253"/>
  <c r="J42" i="253"/>
  <c r="G42" i="253"/>
  <c r="F42" i="253"/>
  <c r="D42" i="253"/>
  <c r="L41" i="253"/>
  <c r="K41" i="253"/>
  <c r="J41" i="253"/>
  <c r="H41" i="253"/>
  <c r="G41" i="253"/>
  <c r="F41" i="253"/>
  <c r="D41" i="253"/>
  <c r="I7" i="253"/>
  <c r="I8" i="253" s="1"/>
  <c r="I9" i="253" s="1"/>
  <c r="I10" i="253" s="1"/>
  <c r="I11" i="253" s="1"/>
  <c r="I12" i="253" s="1"/>
  <c r="I13" i="253" s="1"/>
  <c r="I14" i="253" s="1"/>
  <c r="I15" i="253" s="1"/>
  <c r="I16" i="253" s="1"/>
  <c r="I17" i="253" s="1"/>
  <c r="I18" i="253" s="1"/>
  <c r="I19" i="253" s="1"/>
  <c r="I20" i="253" s="1"/>
  <c r="I21" i="253" s="1"/>
  <c r="I22" i="253" s="1"/>
  <c r="I23" i="253" s="1"/>
  <c r="I24" i="253" s="1"/>
  <c r="I25" i="253" s="1"/>
  <c r="I26" i="253" s="1"/>
  <c r="I27" i="253" s="1"/>
  <c r="I28" i="253" s="1"/>
  <c r="I29" i="253" s="1"/>
  <c r="I30" i="253" s="1"/>
  <c r="I31" i="253" s="1"/>
  <c r="I32" i="253" s="1"/>
  <c r="I33" i="253" s="1"/>
  <c r="I34" i="253" s="1"/>
  <c r="I35" i="253" s="1"/>
  <c r="I36" i="253" s="1"/>
  <c r="I37" i="253" s="1"/>
  <c r="I38" i="253" s="1"/>
  <c r="I39" i="253" s="1"/>
  <c r="I40" i="253" s="1"/>
  <c r="H7" i="253"/>
  <c r="H8" i="253" s="1"/>
  <c r="H9" i="253" s="1"/>
  <c r="H10" i="253" s="1"/>
  <c r="H11" i="253" s="1"/>
  <c r="H12" i="253" s="1"/>
  <c r="H13" i="253" s="1"/>
  <c r="H14" i="253" s="1"/>
  <c r="H15" i="253" s="1"/>
  <c r="H16" i="253" s="1"/>
  <c r="H17" i="253" s="1"/>
  <c r="H18" i="253" s="1"/>
  <c r="H19" i="253" s="1"/>
  <c r="H20" i="253" s="1"/>
  <c r="H21" i="253" s="1"/>
  <c r="H22" i="253" s="1"/>
  <c r="H23" i="253" s="1"/>
  <c r="H24" i="253" s="1"/>
  <c r="H25" i="253" s="1"/>
  <c r="H26" i="253" s="1"/>
  <c r="H27" i="253" s="1"/>
  <c r="H28" i="253" s="1"/>
  <c r="H29" i="253" s="1"/>
  <c r="H30" i="253" s="1"/>
  <c r="H31" i="253" s="1"/>
  <c r="H32" i="253" s="1"/>
  <c r="H33" i="253" s="1"/>
  <c r="H34" i="253" s="1"/>
  <c r="H35" i="253" s="1"/>
  <c r="H36" i="253" s="1"/>
  <c r="H37" i="253" s="1"/>
  <c r="H38" i="253" s="1"/>
  <c r="H39" i="253" s="1"/>
  <c r="H40" i="253" s="1"/>
  <c r="M6" i="253"/>
  <c r="M7" i="253" s="1"/>
  <c r="M8" i="253" s="1"/>
  <c r="M9" i="253" s="1"/>
  <c r="M10" i="253" s="1"/>
  <c r="M11" i="253" s="1"/>
  <c r="M12" i="253" s="1"/>
  <c r="M13" i="253" s="1"/>
  <c r="M14" i="253" s="1"/>
  <c r="M15" i="253" s="1"/>
  <c r="M16" i="253" s="1"/>
  <c r="M17" i="253" s="1"/>
  <c r="M18" i="253" s="1"/>
  <c r="M19" i="253" s="1"/>
  <c r="M20" i="253" s="1"/>
  <c r="M21" i="253" s="1"/>
  <c r="M22" i="253" s="1"/>
  <c r="M23" i="253" s="1"/>
  <c r="M24" i="253" s="1"/>
  <c r="M25" i="253" s="1"/>
  <c r="M26" i="253" s="1"/>
  <c r="M27" i="253" s="1"/>
  <c r="M28" i="253" s="1"/>
  <c r="M29" i="253" s="1"/>
  <c r="M30" i="253" s="1"/>
  <c r="M31" i="253" s="1"/>
  <c r="M32" i="253" s="1"/>
  <c r="M33" i="253" s="1"/>
  <c r="M34" i="253" s="1"/>
  <c r="M35" i="253" s="1"/>
  <c r="M36" i="253" s="1"/>
  <c r="M37" i="253" s="1"/>
  <c r="M38" i="253" s="1"/>
  <c r="M39" i="253" s="1"/>
  <c r="M40" i="253" s="1"/>
  <c r="L6" i="253"/>
  <c r="L7" i="253" s="1"/>
  <c r="L8" i="253" s="1"/>
  <c r="L9" i="253" s="1"/>
  <c r="L10" i="253" s="1"/>
  <c r="L11" i="253" s="1"/>
  <c r="L12" i="253" s="1"/>
  <c r="L13" i="253" s="1"/>
  <c r="L14" i="253" s="1"/>
  <c r="L15" i="253" s="1"/>
  <c r="L16" i="253" s="1"/>
  <c r="L17" i="253" s="1"/>
  <c r="L18" i="253" s="1"/>
  <c r="L19" i="253" s="1"/>
  <c r="L20" i="253" s="1"/>
  <c r="L21" i="253" s="1"/>
  <c r="L22" i="253" s="1"/>
  <c r="L23" i="253" s="1"/>
  <c r="L24" i="253" s="1"/>
  <c r="L25" i="253" s="1"/>
  <c r="L26" i="253" s="1"/>
  <c r="L27" i="253" s="1"/>
  <c r="L28" i="253" s="1"/>
  <c r="L29" i="253" s="1"/>
  <c r="L30" i="253" s="1"/>
  <c r="L31" i="253" s="1"/>
  <c r="L32" i="253" s="1"/>
  <c r="L33" i="253" s="1"/>
  <c r="L34" i="253" s="1"/>
  <c r="L35" i="253" s="1"/>
  <c r="L36" i="253" s="1"/>
  <c r="L37" i="253" s="1"/>
  <c r="L38" i="253" s="1"/>
  <c r="L39" i="253" s="1"/>
  <c r="L40" i="253" s="1"/>
  <c r="K6" i="253"/>
  <c r="K7" i="253" s="1"/>
  <c r="K8" i="253" s="1"/>
  <c r="K9" i="253" s="1"/>
  <c r="K10" i="253" s="1"/>
  <c r="K11" i="253" s="1"/>
  <c r="K12" i="253" s="1"/>
  <c r="K13" i="253" s="1"/>
  <c r="K14" i="253" s="1"/>
  <c r="K15" i="253" s="1"/>
  <c r="K16" i="253" s="1"/>
  <c r="K17" i="253" s="1"/>
  <c r="K18" i="253" s="1"/>
  <c r="K19" i="253" s="1"/>
  <c r="K20" i="253" s="1"/>
  <c r="K21" i="253" s="1"/>
  <c r="K22" i="253" s="1"/>
  <c r="K23" i="253" s="1"/>
  <c r="K24" i="253" s="1"/>
  <c r="K25" i="253" s="1"/>
  <c r="K26" i="253" s="1"/>
  <c r="K27" i="253" s="1"/>
  <c r="K28" i="253" s="1"/>
  <c r="K29" i="253" s="1"/>
  <c r="K30" i="253" s="1"/>
  <c r="K31" i="253" s="1"/>
  <c r="K32" i="253" s="1"/>
  <c r="K33" i="253" s="1"/>
  <c r="K34" i="253" s="1"/>
  <c r="K35" i="253" s="1"/>
  <c r="K36" i="253" s="1"/>
  <c r="K37" i="253" s="1"/>
  <c r="K38" i="253" s="1"/>
  <c r="K39" i="253" s="1"/>
  <c r="K40" i="253" s="1"/>
  <c r="J6" i="253"/>
  <c r="J7" i="253" s="1"/>
  <c r="J8" i="253" s="1"/>
  <c r="J9" i="253" s="1"/>
  <c r="J10" i="253" s="1"/>
  <c r="J11" i="253" s="1"/>
  <c r="J12" i="253" s="1"/>
  <c r="J13" i="253" s="1"/>
  <c r="J14" i="253" s="1"/>
  <c r="J15" i="253" s="1"/>
  <c r="J16" i="253" s="1"/>
  <c r="J17" i="253" s="1"/>
  <c r="J18" i="253" s="1"/>
  <c r="J19" i="253" s="1"/>
  <c r="J20" i="253" s="1"/>
  <c r="J21" i="253" s="1"/>
  <c r="J22" i="253" s="1"/>
  <c r="J23" i="253" s="1"/>
  <c r="J24" i="253" s="1"/>
  <c r="J25" i="253" s="1"/>
  <c r="J26" i="253" s="1"/>
  <c r="J27" i="253" s="1"/>
  <c r="J28" i="253" s="1"/>
  <c r="J29" i="253" s="1"/>
  <c r="J30" i="253" s="1"/>
  <c r="J31" i="253" s="1"/>
  <c r="J32" i="253" s="1"/>
  <c r="J33" i="253" s="1"/>
  <c r="J34" i="253" s="1"/>
  <c r="J35" i="253" s="1"/>
  <c r="J36" i="253" s="1"/>
  <c r="J37" i="253" s="1"/>
  <c r="J38" i="253" s="1"/>
  <c r="J39" i="253" s="1"/>
  <c r="J40" i="253" s="1"/>
  <c r="I6" i="253"/>
  <c r="H6" i="253"/>
  <c r="G6" i="253"/>
  <c r="G7" i="253" s="1"/>
  <c r="G8" i="253" s="1"/>
  <c r="G9" i="253" s="1"/>
  <c r="G10" i="253" s="1"/>
  <c r="G11" i="253" s="1"/>
  <c r="G12" i="253" s="1"/>
  <c r="G13" i="253" s="1"/>
  <c r="G14" i="253" s="1"/>
  <c r="G15" i="253" s="1"/>
  <c r="G16" i="253" s="1"/>
  <c r="G17" i="253" s="1"/>
  <c r="G18" i="253" s="1"/>
  <c r="G19" i="253" s="1"/>
  <c r="G20" i="253" s="1"/>
  <c r="G21" i="253" s="1"/>
  <c r="G22" i="253" s="1"/>
  <c r="G23" i="253" s="1"/>
  <c r="G24" i="253" s="1"/>
  <c r="G25" i="253" s="1"/>
  <c r="G26" i="253" s="1"/>
  <c r="G27" i="253" s="1"/>
  <c r="G28" i="253" s="1"/>
  <c r="G29" i="253" s="1"/>
  <c r="G30" i="253" s="1"/>
  <c r="G31" i="253" s="1"/>
  <c r="G32" i="253" s="1"/>
  <c r="G33" i="253" s="1"/>
  <c r="G34" i="253" s="1"/>
  <c r="G35" i="253" s="1"/>
  <c r="G36" i="253" s="1"/>
  <c r="G37" i="253" s="1"/>
  <c r="G38" i="253" s="1"/>
  <c r="G39" i="253" s="1"/>
  <c r="G40" i="253" s="1"/>
  <c r="F6" i="253"/>
  <c r="F7" i="253" s="1"/>
  <c r="F8" i="253" s="1"/>
  <c r="F9" i="253" s="1"/>
  <c r="F10" i="253" s="1"/>
  <c r="F11" i="253" s="1"/>
  <c r="F12" i="253" s="1"/>
  <c r="F13" i="253" s="1"/>
  <c r="F14" i="253" s="1"/>
  <c r="F15" i="253" s="1"/>
  <c r="F16" i="253" s="1"/>
  <c r="F17" i="253" s="1"/>
  <c r="F18" i="253" s="1"/>
  <c r="F19" i="253" s="1"/>
  <c r="F20" i="253" s="1"/>
  <c r="F21" i="253" s="1"/>
  <c r="F22" i="253" s="1"/>
  <c r="F23" i="253" s="1"/>
  <c r="F24" i="253" s="1"/>
  <c r="F25" i="253" s="1"/>
  <c r="F26" i="253" s="1"/>
  <c r="F27" i="253" s="1"/>
  <c r="F28" i="253" s="1"/>
  <c r="F29" i="253" s="1"/>
  <c r="F30" i="253" s="1"/>
  <c r="F31" i="253" s="1"/>
  <c r="F32" i="253" s="1"/>
  <c r="F33" i="253" s="1"/>
  <c r="F34" i="253" s="1"/>
  <c r="F35" i="253" s="1"/>
  <c r="F36" i="253" s="1"/>
  <c r="F37" i="253" s="1"/>
  <c r="F38" i="253" s="1"/>
  <c r="F39" i="253" s="1"/>
  <c r="F40" i="253" s="1"/>
  <c r="L61" i="252"/>
  <c r="J61" i="252"/>
  <c r="H61" i="252"/>
  <c r="F61" i="252"/>
  <c r="D61" i="252"/>
  <c r="K60" i="252"/>
  <c r="G60" i="252"/>
  <c r="D60" i="252"/>
  <c r="L59" i="252"/>
  <c r="K59" i="252"/>
  <c r="J59" i="252"/>
  <c r="H59" i="252"/>
  <c r="G59" i="252"/>
  <c r="F59" i="252"/>
  <c r="D59" i="252"/>
  <c r="M58" i="252"/>
  <c r="D58" i="252"/>
  <c r="J37" i="252"/>
  <c r="J38" i="252" s="1"/>
  <c r="J39" i="252" s="1"/>
  <c r="J40" i="252" s="1"/>
  <c r="J41" i="252" s="1"/>
  <c r="J42" i="252" s="1"/>
  <c r="J43" i="252" s="1"/>
  <c r="J44" i="252" s="1"/>
  <c r="J45" i="252" s="1"/>
  <c r="J46" i="252" s="1"/>
  <c r="J47" i="252" s="1"/>
  <c r="J48" i="252" s="1"/>
  <c r="J49" i="252" s="1"/>
  <c r="J50" i="252" s="1"/>
  <c r="J51" i="252" s="1"/>
  <c r="J52" i="252" s="1"/>
  <c r="J53" i="252" s="1"/>
  <c r="J54" i="252" s="1"/>
  <c r="J55" i="252" s="1"/>
  <c r="J56" i="252" s="1"/>
  <c r="J57" i="252" s="1"/>
  <c r="M35" i="252"/>
  <c r="M36" i="252" s="1"/>
  <c r="M37" i="252" s="1"/>
  <c r="M38" i="252" s="1"/>
  <c r="M39" i="252" s="1"/>
  <c r="M40" i="252" s="1"/>
  <c r="M41" i="252" s="1"/>
  <c r="M42" i="252" s="1"/>
  <c r="M43" i="252" s="1"/>
  <c r="M44" i="252" s="1"/>
  <c r="M45" i="252" s="1"/>
  <c r="M46" i="252" s="1"/>
  <c r="M47" i="252" s="1"/>
  <c r="M48" i="252" s="1"/>
  <c r="M49" i="252" s="1"/>
  <c r="M50" i="252" s="1"/>
  <c r="M51" i="252" s="1"/>
  <c r="M52" i="252" s="1"/>
  <c r="M53" i="252" s="1"/>
  <c r="M54" i="252" s="1"/>
  <c r="M55" i="252" s="1"/>
  <c r="M56" i="252" s="1"/>
  <c r="M57" i="252" s="1"/>
  <c r="L35" i="252"/>
  <c r="L36" i="252" s="1"/>
  <c r="L37" i="252" s="1"/>
  <c r="L38" i="252" s="1"/>
  <c r="L39" i="252" s="1"/>
  <c r="L40" i="252" s="1"/>
  <c r="L41" i="252" s="1"/>
  <c r="L42" i="252" s="1"/>
  <c r="L43" i="252" s="1"/>
  <c r="L44" i="252" s="1"/>
  <c r="L45" i="252" s="1"/>
  <c r="L46" i="252" s="1"/>
  <c r="L47" i="252" s="1"/>
  <c r="L48" i="252" s="1"/>
  <c r="L49" i="252" s="1"/>
  <c r="L50" i="252" s="1"/>
  <c r="L51" i="252" s="1"/>
  <c r="L52" i="252" s="1"/>
  <c r="L53" i="252" s="1"/>
  <c r="L54" i="252" s="1"/>
  <c r="L55" i="252" s="1"/>
  <c r="L56" i="252" s="1"/>
  <c r="L57" i="252" s="1"/>
  <c r="K35" i="252"/>
  <c r="K36" i="252" s="1"/>
  <c r="K37" i="252" s="1"/>
  <c r="K38" i="252" s="1"/>
  <c r="K39" i="252" s="1"/>
  <c r="K40" i="252" s="1"/>
  <c r="K41" i="252" s="1"/>
  <c r="K42" i="252" s="1"/>
  <c r="K43" i="252" s="1"/>
  <c r="K44" i="252" s="1"/>
  <c r="K45" i="252" s="1"/>
  <c r="K46" i="252" s="1"/>
  <c r="K47" i="252" s="1"/>
  <c r="K48" i="252" s="1"/>
  <c r="K49" i="252" s="1"/>
  <c r="K50" i="252" s="1"/>
  <c r="K51" i="252" s="1"/>
  <c r="K52" i="252" s="1"/>
  <c r="K53" i="252" s="1"/>
  <c r="K54" i="252" s="1"/>
  <c r="K55" i="252" s="1"/>
  <c r="K56" i="252" s="1"/>
  <c r="K57" i="252" s="1"/>
  <c r="J35" i="252"/>
  <c r="J36" i="252" s="1"/>
  <c r="I35" i="252"/>
  <c r="I36" i="252" s="1"/>
  <c r="I37" i="252" s="1"/>
  <c r="I38" i="252" s="1"/>
  <c r="I39" i="252" s="1"/>
  <c r="I40" i="252" s="1"/>
  <c r="I41" i="252" s="1"/>
  <c r="I42" i="252" s="1"/>
  <c r="I43" i="252" s="1"/>
  <c r="I44" i="252" s="1"/>
  <c r="I45" i="252" s="1"/>
  <c r="I46" i="252" s="1"/>
  <c r="I47" i="252" s="1"/>
  <c r="I48" i="252" s="1"/>
  <c r="I49" i="252" s="1"/>
  <c r="I50" i="252" s="1"/>
  <c r="I51" i="252" s="1"/>
  <c r="I52" i="252" s="1"/>
  <c r="I53" i="252" s="1"/>
  <c r="I54" i="252" s="1"/>
  <c r="I55" i="252" s="1"/>
  <c r="I56" i="252" s="1"/>
  <c r="I57" i="252" s="1"/>
  <c r="H35" i="252"/>
  <c r="H36" i="252" s="1"/>
  <c r="H37" i="252" s="1"/>
  <c r="H38" i="252" s="1"/>
  <c r="H39" i="252" s="1"/>
  <c r="H40" i="252" s="1"/>
  <c r="H41" i="252" s="1"/>
  <c r="H42" i="252" s="1"/>
  <c r="H43" i="252" s="1"/>
  <c r="H44" i="252" s="1"/>
  <c r="H45" i="252" s="1"/>
  <c r="H46" i="252" s="1"/>
  <c r="H47" i="252" s="1"/>
  <c r="H48" i="252" s="1"/>
  <c r="H49" i="252" s="1"/>
  <c r="H50" i="252" s="1"/>
  <c r="H51" i="252" s="1"/>
  <c r="H52" i="252" s="1"/>
  <c r="H53" i="252" s="1"/>
  <c r="H54" i="252" s="1"/>
  <c r="H55" i="252" s="1"/>
  <c r="H56" i="252" s="1"/>
  <c r="H57" i="252" s="1"/>
  <c r="G35" i="252"/>
  <c r="G36" i="252" s="1"/>
  <c r="G37" i="252" s="1"/>
  <c r="G38" i="252" s="1"/>
  <c r="G39" i="252" s="1"/>
  <c r="G40" i="252" s="1"/>
  <c r="G41" i="252" s="1"/>
  <c r="G42" i="252" s="1"/>
  <c r="G43" i="252" s="1"/>
  <c r="G44" i="252" s="1"/>
  <c r="G45" i="252" s="1"/>
  <c r="G46" i="252" s="1"/>
  <c r="G47" i="252" s="1"/>
  <c r="G48" i="252" s="1"/>
  <c r="G49" i="252" s="1"/>
  <c r="G50" i="252" s="1"/>
  <c r="G51" i="252" s="1"/>
  <c r="G52" i="252" s="1"/>
  <c r="G53" i="252" s="1"/>
  <c r="G54" i="252" s="1"/>
  <c r="G55" i="252" s="1"/>
  <c r="G56" i="252" s="1"/>
  <c r="G57" i="252" s="1"/>
  <c r="F35" i="252"/>
  <c r="F36" i="252" s="1"/>
  <c r="F37" i="252" s="1"/>
  <c r="F38" i="252" s="1"/>
  <c r="F39" i="252" s="1"/>
  <c r="F40" i="252" s="1"/>
  <c r="F41" i="252" s="1"/>
  <c r="F42" i="252" s="1"/>
  <c r="F43" i="252" s="1"/>
  <c r="F44" i="252" s="1"/>
  <c r="F45" i="252" s="1"/>
  <c r="F46" i="252" s="1"/>
  <c r="F47" i="252" s="1"/>
  <c r="F48" i="252" s="1"/>
  <c r="F49" i="252" s="1"/>
  <c r="F50" i="252" s="1"/>
  <c r="F51" i="252" s="1"/>
  <c r="F52" i="252" s="1"/>
  <c r="F53" i="252" s="1"/>
  <c r="F54" i="252" s="1"/>
  <c r="F55" i="252" s="1"/>
  <c r="F56" i="252" s="1"/>
  <c r="F57" i="252" s="1"/>
  <c r="L31" i="252"/>
  <c r="J31" i="252"/>
  <c r="H31" i="252"/>
  <c r="F31" i="252"/>
  <c r="D31" i="252"/>
  <c r="M30" i="252"/>
  <c r="K30" i="252"/>
  <c r="I30" i="252"/>
  <c r="G30" i="252"/>
  <c r="F30" i="252"/>
  <c r="D30" i="252"/>
  <c r="K29" i="252"/>
  <c r="G29" i="252"/>
  <c r="D29" i="252"/>
  <c r="L28" i="252"/>
  <c r="J28" i="252"/>
  <c r="H28" i="252"/>
  <c r="F28" i="252"/>
  <c r="D28" i="252"/>
  <c r="M6" i="252"/>
  <c r="M7" i="252" s="1"/>
  <c r="M8" i="252" s="1"/>
  <c r="M9" i="252" s="1"/>
  <c r="M10" i="252" s="1"/>
  <c r="M11" i="252" s="1"/>
  <c r="M12" i="252" s="1"/>
  <c r="M13" i="252" s="1"/>
  <c r="M14" i="252" s="1"/>
  <c r="M15" i="252" s="1"/>
  <c r="M16" i="252" s="1"/>
  <c r="M17" i="252" s="1"/>
  <c r="M18" i="252" s="1"/>
  <c r="M19" i="252" s="1"/>
  <c r="M20" i="252" s="1"/>
  <c r="M21" i="252" s="1"/>
  <c r="M22" i="252" s="1"/>
  <c r="M23" i="252" s="1"/>
  <c r="M24" i="252" s="1"/>
  <c r="M25" i="252" s="1"/>
  <c r="M26" i="252" s="1"/>
  <c r="M27" i="252" s="1"/>
  <c r="L6" i="252"/>
  <c r="L7" i="252" s="1"/>
  <c r="L8" i="252" s="1"/>
  <c r="L9" i="252" s="1"/>
  <c r="L10" i="252" s="1"/>
  <c r="L11" i="252" s="1"/>
  <c r="L12" i="252" s="1"/>
  <c r="L13" i="252" s="1"/>
  <c r="L14" i="252" s="1"/>
  <c r="L15" i="252" s="1"/>
  <c r="L16" i="252" s="1"/>
  <c r="L17" i="252" s="1"/>
  <c r="L18" i="252" s="1"/>
  <c r="L19" i="252" s="1"/>
  <c r="L20" i="252" s="1"/>
  <c r="L21" i="252" s="1"/>
  <c r="L22" i="252" s="1"/>
  <c r="L23" i="252" s="1"/>
  <c r="L24" i="252" s="1"/>
  <c r="L25" i="252" s="1"/>
  <c r="L26" i="252" s="1"/>
  <c r="L27" i="252" s="1"/>
  <c r="K6" i="252"/>
  <c r="K7" i="252" s="1"/>
  <c r="K8" i="252" s="1"/>
  <c r="K9" i="252" s="1"/>
  <c r="K10" i="252" s="1"/>
  <c r="K11" i="252" s="1"/>
  <c r="K12" i="252" s="1"/>
  <c r="K13" i="252" s="1"/>
  <c r="K14" i="252" s="1"/>
  <c r="K15" i="252" s="1"/>
  <c r="K16" i="252" s="1"/>
  <c r="K17" i="252" s="1"/>
  <c r="K18" i="252" s="1"/>
  <c r="K19" i="252" s="1"/>
  <c r="K20" i="252" s="1"/>
  <c r="K21" i="252" s="1"/>
  <c r="K22" i="252" s="1"/>
  <c r="K23" i="252" s="1"/>
  <c r="K24" i="252" s="1"/>
  <c r="K25" i="252" s="1"/>
  <c r="K26" i="252" s="1"/>
  <c r="K27" i="252" s="1"/>
  <c r="J6" i="252"/>
  <c r="J7" i="252" s="1"/>
  <c r="J8" i="252" s="1"/>
  <c r="J9" i="252" s="1"/>
  <c r="J10" i="252" s="1"/>
  <c r="J11" i="252" s="1"/>
  <c r="J12" i="252" s="1"/>
  <c r="J13" i="252" s="1"/>
  <c r="J14" i="252" s="1"/>
  <c r="J15" i="252" s="1"/>
  <c r="J16" i="252" s="1"/>
  <c r="J17" i="252" s="1"/>
  <c r="J18" i="252" s="1"/>
  <c r="J19" i="252" s="1"/>
  <c r="J20" i="252" s="1"/>
  <c r="J21" i="252" s="1"/>
  <c r="J22" i="252" s="1"/>
  <c r="J23" i="252" s="1"/>
  <c r="J24" i="252" s="1"/>
  <c r="J25" i="252" s="1"/>
  <c r="J26" i="252" s="1"/>
  <c r="J27" i="252" s="1"/>
  <c r="I6" i="252"/>
  <c r="I7" i="252" s="1"/>
  <c r="I8" i="252" s="1"/>
  <c r="I9" i="252" s="1"/>
  <c r="I10" i="252" s="1"/>
  <c r="I11" i="252" s="1"/>
  <c r="I12" i="252" s="1"/>
  <c r="I13" i="252" s="1"/>
  <c r="I14" i="252" s="1"/>
  <c r="I15" i="252" s="1"/>
  <c r="I16" i="252" s="1"/>
  <c r="I17" i="252" s="1"/>
  <c r="I18" i="252" s="1"/>
  <c r="I19" i="252" s="1"/>
  <c r="I20" i="252" s="1"/>
  <c r="I21" i="252" s="1"/>
  <c r="I22" i="252" s="1"/>
  <c r="I23" i="252" s="1"/>
  <c r="I24" i="252" s="1"/>
  <c r="I25" i="252" s="1"/>
  <c r="I26" i="252" s="1"/>
  <c r="I27" i="252" s="1"/>
  <c r="H6" i="252"/>
  <c r="H7" i="252" s="1"/>
  <c r="H8" i="252" s="1"/>
  <c r="H9" i="252" s="1"/>
  <c r="H10" i="252" s="1"/>
  <c r="H11" i="252" s="1"/>
  <c r="H12" i="252" s="1"/>
  <c r="H13" i="252" s="1"/>
  <c r="H14" i="252" s="1"/>
  <c r="H15" i="252" s="1"/>
  <c r="H16" i="252" s="1"/>
  <c r="H17" i="252" s="1"/>
  <c r="H18" i="252" s="1"/>
  <c r="H19" i="252" s="1"/>
  <c r="H20" i="252" s="1"/>
  <c r="H21" i="252" s="1"/>
  <c r="H22" i="252" s="1"/>
  <c r="H23" i="252" s="1"/>
  <c r="H24" i="252" s="1"/>
  <c r="H25" i="252" s="1"/>
  <c r="H26" i="252" s="1"/>
  <c r="H27" i="252" s="1"/>
  <c r="G6" i="252"/>
  <c r="G7" i="252" s="1"/>
  <c r="G8" i="252" s="1"/>
  <c r="G9" i="252" s="1"/>
  <c r="G10" i="252" s="1"/>
  <c r="G11" i="252" s="1"/>
  <c r="G12" i="252" s="1"/>
  <c r="G13" i="252" s="1"/>
  <c r="G14" i="252" s="1"/>
  <c r="G15" i="252" s="1"/>
  <c r="G16" i="252" s="1"/>
  <c r="G17" i="252" s="1"/>
  <c r="G18" i="252" s="1"/>
  <c r="G19" i="252" s="1"/>
  <c r="G20" i="252" s="1"/>
  <c r="G21" i="252" s="1"/>
  <c r="G22" i="252" s="1"/>
  <c r="G23" i="252" s="1"/>
  <c r="G24" i="252" s="1"/>
  <c r="G25" i="252" s="1"/>
  <c r="G26" i="252" s="1"/>
  <c r="G27" i="252" s="1"/>
  <c r="F6" i="252"/>
  <c r="F7" i="252" s="1"/>
  <c r="F8" i="252" s="1"/>
  <c r="F9" i="252" s="1"/>
  <c r="F10" i="252" s="1"/>
  <c r="F11" i="252" s="1"/>
  <c r="F12" i="252" s="1"/>
  <c r="F13" i="252" s="1"/>
  <c r="F14" i="252" s="1"/>
  <c r="F15" i="252" s="1"/>
  <c r="F16" i="252" s="1"/>
  <c r="F17" i="252" s="1"/>
  <c r="F18" i="252" s="1"/>
  <c r="F19" i="252" s="1"/>
  <c r="F20" i="252" s="1"/>
  <c r="F21" i="252" s="1"/>
  <c r="F22" i="252" s="1"/>
  <c r="F23" i="252" s="1"/>
  <c r="F24" i="252" s="1"/>
  <c r="F25" i="252" s="1"/>
  <c r="F26" i="252" s="1"/>
  <c r="F27" i="252" s="1"/>
  <c r="M38" i="251"/>
  <c r="M37" i="251"/>
  <c r="M36" i="251"/>
  <c r="M35" i="251"/>
  <c r="M34" i="251"/>
  <c r="M33" i="251"/>
  <c r="M7" i="251"/>
  <c r="M8" i="251" s="1"/>
  <c r="M9" i="251" s="1"/>
  <c r="M10" i="251" s="1"/>
  <c r="M11" i="251" s="1"/>
  <c r="M12" i="251" s="1"/>
  <c r="M13" i="251" s="1"/>
  <c r="M14" i="251" s="1"/>
  <c r="M15" i="251" s="1"/>
  <c r="M16" i="251" s="1"/>
  <c r="M17" i="251" s="1"/>
  <c r="M18" i="251" s="1"/>
  <c r="M19" i="251" s="1"/>
  <c r="M20" i="251" s="1"/>
  <c r="M21" i="251" s="1"/>
  <c r="M22" i="251" s="1"/>
  <c r="M23" i="251" s="1"/>
  <c r="M24" i="251" s="1"/>
  <c r="M25" i="251" s="1"/>
  <c r="M26" i="251" s="1"/>
  <c r="M27" i="251" s="1"/>
  <c r="M28" i="251" s="1"/>
  <c r="M29" i="251" s="1"/>
  <c r="M30" i="251" s="1"/>
  <c r="M31" i="251" s="1"/>
  <c r="M32" i="251" s="1"/>
  <c r="M6" i="251"/>
  <c r="D73" i="251"/>
  <c r="L72" i="251"/>
  <c r="K72" i="251"/>
  <c r="J72" i="251"/>
  <c r="H72" i="251"/>
  <c r="G72" i="251"/>
  <c r="F72" i="251"/>
  <c r="D72" i="251"/>
  <c r="K71" i="251"/>
  <c r="D71" i="251"/>
  <c r="M70" i="251"/>
  <c r="L70" i="251"/>
  <c r="H70" i="251"/>
  <c r="F70" i="251"/>
  <c r="D70" i="251"/>
  <c r="J69" i="251"/>
  <c r="I69" i="251"/>
  <c r="D69" i="251"/>
  <c r="L68" i="251"/>
  <c r="K68" i="251"/>
  <c r="J68" i="251"/>
  <c r="H68" i="251"/>
  <c r="G68" i="251"/>
  <c r="F68" i="251"/>
  <c r="D68" i="251"/>
  <c r="H52" i="251"/>
  <c r="H53" i="251" s="1"/>
  <c r="H54" i="251" s="1"/>
  <c r="H55" i="251" s="1"/>
  <c r="H56" i="251" s="1"/>
  <c r="H57" i="251" s="1"/>
  <c r="H58" i="251" s="1"/>
  <c r="H59" i="251" s="1"/>
  <c r="H60" i="251" s="1"/>
  <c r="H61" i="251" s="1"/>
  <c r="H62" i="251" s="1"/>
  <c r="H63" i="251" s="1"/>
  <c r="H64" i="251" s="1"/>
  <c r="H65" i="251" s="1"/>
  <c r="H66" i="251" s="1"/>
  <c r="H67" i="251" s="1"/>
  <c r="K50" i="251"/>
  <c r="K51" i="251" s="1"/>
  <c r="K52" i="251" s="1"/>
  <c r="K53" i="251" s="1"/>
  <c r="K54" i="251" s="1"/>
  <c r="K55" i="251" s="1"/>
  <c r="K56" i="251" s="1"/>
  <c r="K57" i="251" s="1"/>
  <c r="K58" i="251" s="1"/>
  <c r="K59" i="251" s="1"/>
  <c r="K60" i="251" s="1"/>
  <c r="K61" i="251" s="1"/>
  <c r="K62" i="251" s="1"/>
  <c r="K63" i="251" s="1"/>
  <c r="K64" i="251" s="1"/>
  <c r="K65" i="251" s="1"/>
  <c r="K66" i="251" s="1"/>
  <c r="K67" i="251" s="1"/>
  <c r="H49" i="251"/>
  <c r="H50" i="251" s="1"/>
  <c r="H51" i="251" s="1"/>
  <c r="K47" i="251"/>
  <c r="K48" i="251" s="1"/>
  <c r="K49" i="251" s="1"/>
  <c r="L46" i="251"/>
  <c r="L47" i="251" s="1"/>
  <c r="L48" i="251" s="1"/>
  <c r="L49" i="251" s="1"/>
  <c r="L50" i="251" s="1"/>
  <c r="L51" i="251" s="1"/>
  <c r="L52" i="251" s="1"/>
  <c r="L53" i="251" s="1"/>
  <c r="L54" i="251" s="1"/>
  <c r="L55" i="251" s="1"/>
  <c r="L56" i="251" s="1"/>
  <c r="L57" i="251" s="1"/>
  <c r="L58" i="251" s="1"/>
  <c r="L59" i="251" s="1"/>
  <c r="L60" i="251" s="1"/>
  <c r="L61" i="251" s="1"/>
  <c r="L62" i="251" s="1"/>
  <c r="L63" i="251" s="1"/>
  <c r="L64" i="251" s="1"/>
  <c r="L65" i="251" s="1"/>
  <c r="L66" i="251" s="1"/>
  <c r="L67" i="251" s="1"/>
  <c r="I45" i="251"/>
  <c r="I46" i="251" s="1"/>
  <c r="I47" i="251" s="1"/>
  <c r="I48" i="251" s="1"/>
  <c r="I49" i="251" s="1"/>
  <c r="I50" i="251" s="1"/>
  <c r="I51" i="251" s="1"/>
  <c r="I52" i="251" s="1"/>
  <c r="I53" i="251" s="1"/>
  <c r="I54" i="251" s="1"/>
  <c r="I55" i="251" s="1"/>
  <c r="I56" i="251" s="1"/>
  <c r="I57" i="251" s="1"/>
  <c r="I58" i="251" s="1"/>
  <c r="I59" i="251" s="1"/>
  <c r="I60" i="251" s="1"/>
  <c r="I61" i="251" s="1"/>
  <c r="I62" i="251" s="1"/>
  <c r="I63" i="251" s="1"/>
  <c r="I64" i="251" s="1"/>
  <c r="I65" i="251" s="1"/>
  <c r="I66" i="251" s="1"/>
  <c r="I67" i="251" s="1"/>
  <c r="I43" i="251"/>
  <c r="I44" i="251" s="1"/>
  <c r="M42" i="251"/>
  <c r="M43" i="251" s="1"/>
  <c r="M44" i="251" s="1"/>
  <c r="M45" i="251" s="1"/>
  <c r="M46" i="251" s="1"/>
  <c r="M47" i="251" s="1"/>
  <c r="M48" i="251" s="1"/>
  <c r="M49" i="251" s="1"/>
  <c r="M50" i="251" s="1"/>
  <c r="M51" i="251" s="1"/>
  <c r="M52" i="251" s="1"/>
  <c r="M53" i="251" s="1"/>
  <c r="M54" i="251" s="1"/>
  <c r="M55" i="251" s="1"/>
  <c r="M56" i="251" s="1"/>
  <c r="M57" i="251" s="1"/>
  <c r="M58" i="251" s="1"/>
  <c r="M59" i="251" s="1"/>
  <c r="M60" i="251" s="1"/>
  <c r="M61" i="251" s="1"/>
  <c r="M62" i="251" s="1"/>
  <c r="M63" i="251" s="1"/>
  <c r="M64" i="251" s="1"/>
  <c r="M65" i="251" s="1"/>
  <c r="M66" i="251" s="1"/>
  <c r="M67" i="251" s="1"/>
  <c r="L42" i="251"/>
  <c r="L43" i="251" s="1"/>
  <c r="L44" i="251" s="1"/>
  <c r="L45" i="251" s="1"/>
  <c r="K42" i="251"/>
  <c r="K43" i="251" s="1"/>
  <c r="K44" i="251" s="1"/>
  <c r="K45" i="251" s="1"/>
  <c r="K46" i="251" s="1"/>
  <c r="J42" i="251"/>
  <c r="J43" i="251" s="1"/>
  <c r="J44" i="251" s="1"/>
  <c r="J45" i="251" s="1"/>
  <c r="J46" i="251" s="1"/>
  <c r="J47" i="251" s="1"/>
  <c r="J48" i="251" s="1"/>
  <c r="J49" i="251" s="1"/>
  <c r="J50" i="251" s="1"/>
  <c r="J51" i="251" s="1"/>
  <c r="J52" i="251" s="1"/>
  <c r="J53" i="251" s="1"/>
  <c r="J54" i="251" s="1"/>
  <c r="J55" i="251" s="1"/>
  <c r="J56" i="251" s="1"/>
  <c r="J57" i="251" s="1"/>
  <c r="J58" i="251" s="1"/>
  <c r="J59" i="251" s="1"/>
  <c r="J60" i="251" s="1"/>
  <c r="J61" i="251" s="1"/>
  <c r="J62" i="251" s="1"/>
  <c r="J63" i="251" s="1"/>
  <c r="J64" i="251" s="1"/>
  <c r="J65" i="251" s="1"/>
  <c r="J66" i="251" s="1"/>
  <c r="J67" i="251" s="1"/>
  <c r="I42" i="251"/>
  <c r="H42" i="251"/>
  <c r="H43" i="251" s="1"/>
  <c r="H44" i="251" s="1"/>
  <c r="H45" i="251" s="1"/>
  <c r="H46" i="251" s="1"/>
  <c r="H47" i="251" s="1"/>
  <c r="H48" i="251" s="1"/>
  <c r="G42" i="251"/>
  <c r="G43" i="251" s="1"/>
  <c r="G44" i="251" s="1"/>
  <c r="G45" i="251" s="1"/>
  <c r="G46" i="251" s="1"/>
  <c r="G47" i="251" s="1"/>
  <c r="G48" i="251" s="1"/>
  <c r="G49" i="251" s="1"/>
  <c r="G50" i="251" s="1"/>
  <c r="G51" i="251" s="1"/>
  <c r="G52" i="251" s="1"/>
  <c r="G53" i="251" s="1"/>
  <c r="G54" i="251" s="1"/>
  <c r="G55" i="251" s="1"/>
  <c r="G56" i="251" s="1"/>
  <c r="G57" i="251" s="1"/>
  <c r="G58" i="251" s="1"/>
  <c r="G59" i="251" s="1"/>
  <c r="G60" i="251" s="1"/>
  <c r="G61" i="251" s="1"/>
  <c r="G62" i="251" s="1"/>
  <c r="G63" i="251" s="1"/>
  <c r="G64" i="251" s="1"/>
  <c r="G65" i="251" s="1"/>
  <c r="G66" i="251" s="1"/>
  <c r="G67" i="251" s="1"/>
  <c r="F42" i="251"/>
  <c r="F43" i="251" s="1"/>
  <c r="F44" i="251" s="1"/>
  <c r="F45" i="251" s="1"/>
  <c r="F46" i="251" s="1"/>
  <c r="F47" i="251" s="1"/>
  <c r="F48" i="251" s="1"/>
  <c r="F49" i="251" s="1"/>
  <c r="F50" i="251" s="1"/>
  <c r="F51" i="251" s="1"/>
  <c r="F52" i="251" s="1"/>
  <c r="F53" i="251" s="1"/>
  <c r="F54" i="251" s="1"/>
  <c r="F55" i="251" s="1"/>
  <c r="F56" i="251" s="1"/>
  <c r="F57" i="251" s="1"/>
  <c r="F58" i="251" s="1"/>
  <c r="F59" i="251" s="1"/>
  <c r="F60" i="251" s="1"/>
  <c r="F61" i="251" s="1"/>
  <c r="F62" i="251" s="1"/>
  <c r="F63" i="251" s="1"/>
  <c r="F64" i="251" s="1"/>
  <c r="F65" i="251" s="1"/>
  <c r="F66" i="251" s="1"/>
  <c r="F67" i="251" s="1"/>
  <c r="D38" i="251"/>
  <c r="K37" i="251"/>
  <c r="J37" i="251"/>
  <c r="G37" i="251"/>
  <c r="F37" i="251"/>
  <c r="D37" i="251"/>
  <c r="L36" i="251"/>
  <c r="K36" i="251"/>
  <c r="H36" i="251"/>
  <c r="G36" i="251"/>
  <c r="D36" i="251"/>
  <c r="K35" i="251"/>
  <c r="I35" i="251"/>
  <c r="D35" i="251"/>
  <c r="L34" i="251"/>
  <c r="H34" i="251"/>
  <c r="G34" i="251"/>
  <c r="D34" i="251"/>
  <c r="L33" i="251"/>
  <c r="I33" i="251"/>
  <c r="D33" i="251"/>
  <c r="L6" i="251"/>
  <c r="L7" i="251" s="1"/>
  <c r="L8" i="251" s="1"/>
  <c r="L9" i="251" s="1"/>
  <c r="L10" i="251" s="1"/>
  <c r="L11" i="251" s="1"/>
  <c r="L12" i="251" s="1"/>
  <c r="L13" i="251" s="1"/>
  <c r="L14" i="251" s="1"/>
  <c r="L15" i="251" s="1"/>
  <c r="L16" i="251" s="1"/>
  <c r="L17" i="251" s="1"/>
  <c r="L18" i="251" s="1"/>
  <c r="L19" i="251" s="1"/>
  <c r="L20" i="251" s="1"/>
  <c r="L21" i="251" s="1"/>
  <c r="L22" i="251" s="1"/>
  <c r="L23" i="251" s="1"/>
  <c r="L24" i="251" s="1"/>
  <c r="L25" i="251" s="1"/>
  <c r="L26" i="251" s="1"/>
  <c r="L27" i="251" s="1"/>
  <c r="L28" i="251" s="1"/>
  <c r="L29" i="251" s="1"/>
  <c r="L30" i="251" s="1"/>
  <c r="L31" i="251" s="1"/>
  <c r="L32" i="251" s="1"/>
  <c r="K6" i="251"/>
  <c r="K7" i="251" s="1"/>
  <c r="K8" i="251" s="1"/>
  <c r="K9" i="251" s="1"/>
  <c r="K10" i="251" s="1"/>
  <c r="K11" i="251" s="1"/>
  <c r="K12" i="251" s="1"/>
  <c r="K13" i="251" s="1"/>
  <c r="K14" i="251" s="1"/>
  <c r="K15" i="251" s="1"/>
  <c r="K16" i="251" s="1"/>
  <c r="K17" i="251" s="1"/>
  <c r="K18" i="251" s="1"/>
  <c r="K19" i="251" s="1"/>
  <c r="K20" i="251" s="1"/>
  <c r="K21" i="251" s="1"/>
  <c r="K22" i="251" s="1"/>
  <c r="K23" i="251" s="1"/>
  <c r="K24" i="251" s="1"/>
  <c r="K25" i="251" s="1"/>
  <c r="K26" i="251" s="1"/>
  <c r="K27" i="251" s="1"/>
  <c r="K28" i="251" s="1"/>
  <c r="K29" i="251" s="1"/>
  <c r="K30" i="251" s="1"/>
  <c r="K31" i="251" s="1"/>
  <c r="K32" i="251" s="1"/>
  <c r="J6" i="251"/>
  <c r="J7" i="251" s="1"/>
  <c r="J8" i="251" s="1"/>
  <c r="J9" i="251" s="1"/>
  <c r="J10" i="251" s="1"/>
  <c r="J11" i="251" s="1"/>
  <c r="J12" i="251" s="1"/>
  <c r="J13" i="251" s="1"/>
  <c r="J14" i="251" s="1"/>
  <c r="J15" i="251" s="1"/>
  <c r="J16" i="251" s="1"/>
  <c r="J17" i="251" s="1"/>
  <c r="J18" i="251" s="1"/>
  <c r="J19" i="251" s="1"/>
  <c r="J20" i="251" s="1"/>
  <c r="J21" i="251" s="1"/>
  <c r="J22" i="251" s="1"/>
  <c r="J23" i="251" s="1"/>
  <c r="J24" i="251" s="1"/>
  <c r="J25" i="251" s="1"/>
  <c r="J26" i="251" s="1"/>
  <c r="J27" i="251" s="1"/>
  <c r="J28" i="251" s="1"/>
  <c r="J29" i="251" s="1"/>
  <c r="J30" i="251" s="1"/>
  <c r="J31" i="251" s="1"/>
  <c r="J32" i="251" s="1"/>
  <c r="I6" i="251"/>
  <c r="I7" i="251" s="1"/>
  <c r="I8" i="251" s="1"/>
  <c r="I9" i="251" s="1"/>
  <c r="I10" i="251" s="1"/>
  <c r="I11" i="251" s="1"/>
  <c r="I12" i="251" s="1"/>
  <c r="I13" i="251" s="1"/>
  <c r="I14" i="251" s="1"/>
  <c r="I15" i="251" s="1"/>
  <c r="I16" i="251" s="1"/>
  <c r="I17" i="251" s="1"/>
  <c r="I18" i="251" s="1"/>
  <c r="I19" i="251" s="1"/>
  <c r="I20" i="251" s="1"/>
  <c r="I21" i="251" s="1"/>
  <c r="I22" i="251" s="1"/>
  <c r="I23" i="251" s="1"/>
  <c r="I24" i="251" s="1"/>
  <c r="I25" i="251" s="1"/>
  <c r="I26" i="251" s="1"/>
  <c r="I27" i="251" s="1"/>
  <c r="I28" i="251" s="1"/>
  <c r="I29" i="251" s="1"/>
  <c r="I30" i="251" s="1"/>
  <c r="I31" i="251" s="1"/>
  <c r="I32" i="251" s="1"/>
  <c r="H6" i="251"/>
  <c r="H7" i="251" s="1"/>
  <c r="H8" i="251" s="1"/>
  <c r="H9" i="251" s="1"/>
  <c r="H10" i="251" s="1"/>
  <c r="H11" i="251" s="1"/>
  <c r="H12" i="251" s="1"/>
  <c r="H13" i="251" s="1"/>
  <c r="H14" i="251" s="1"/>
  <c r="H15" i="251" s="1"/>
  <c r="H16" i="251" s="1"/>
  <c r="H17" i="251" s="1"/>
  <c r="H18" i="251" s="1"/>
  <c r="H19" i="251" s="1"/>
  <c r="H20" i="251" s="1"/>
  <c r="H21" i="251" s="1"/>
  <c r="H22" i="251" s="1"/>
  <c r="H23" i="251" s="1"/>
  <c r="H24" i="251" s="1"/>
  <c r="H25" i="251" s="1"/>
  <c r="H26" i="251" s="1"/>
  <c r="H27" i="251" s="1"/>
  <c r="H28" i="251" s="1"/>
  <c r="H29" i="251" s="1"/>
  <c r="H30" i="251" s="1"/>
  <c r="H31" i="251" s="1"/>
  <c r="H32" i="251" s="1"/>
  <c r="G6" i="251"/>
  <c r="G7" i="251" s="1"/>
  <c r="G8" i="251" s="1"/>
  <c r="G9" i="251" s="1"/>
  <c r="G10" i="251" s="1"/>
  <c r="G11" i="251" s="1"/>
  <c r="G12" i="251" s="1"/>
  <c r="G13" i="251" s="1"/>
  <c r="G14" i="251" s="1"/>
  <c r="G15" i="251" s="1"/>
  <c r="G16" i="251" s="1"/>
  <c r="G17" i="251" s="1"/>
  <c r="G18" i="251" s="1"/>
  <c r="G19" i="251" s="1"/>
  <c r="G20" i="251" s="1"/>
  <c r="G21" i="251" s="1"/>
  <c r="G22" i="251" s="1"/>
  <c r="G23" i="251" s="1"/>
  <c r="G24" i="251" s="1"/>
  <c r="G25" i="251" s="1"/>
  <c r="G26" i="251" s="1"/>
  <c r="G27" i="251" s="1"/>
  <c r="G28" i="251" s="1"/>
  <c r="G29" i="251" s="1"/>
  <c r="G30" i="251" s="1"/>
  <c r="G31" i="251" s="1"/>
  <c r="G32" i="251" s="1"/>
  <c r="F6" i="251"/>
  <c r="F7" i="251" s="1"/>
  <c r="F8" i="251" s="1"/>
  <c r="F9" i="251" s="1"/>
  <c r="F10" i="251" s="1"/>
  <c r="F11" i="251" s="1"/>
  <c r="F12" i="251" s="1"/>
  <c r="F13" i="251" s="1"/>
  <c r="F14" i="251" s="1"/>
  <c r="F15" i="251" s="1"/>
  <c r="F16" i="251" s="1"/>
  <c r="F17" i="251" s="1"/>
  <c r="F18" i="251" s="1"/>
  <c r="F19" i="251" s="1"/>
  <c r="F20" i="251" s="1"/>
  <c r="F21" i="251" s="1"/>
  <c r="F22" i="251" s="1"/>
  <c r="F23" i="251" s="1"/>
  <c r="F24" i="251" s="1"/>
  <c r="F25" i="251" s="1"/>
  <c r="F26" i="251" s="1"/>
  <c r="F27" i="251" s="1"/>
  <c r="F28" i="251" s="1"/>
  <c r="F29" i="251" s="1"/>
  <c r="F30" i="251" s="1"/>
  <c r="F31" i="251" s="1"/>
  <c r="F32" i="251" s="1"/>
  <c r="D89" i="250"/>
  <c r="D88" i="250"/>
  <c r="D87" i="250"/>
  <c r="D86" i="250"/>
  <c r="H86" i="250" s="1"/>
  <c r="D85" i="250"/>
  <c r="M85" i="250" s="1"/>
  <c r="D46" i="250"/>
  <c r="D45" i="250"/>
  <c r="D44" i="250"/>
  <c r="D43" i="250"/>
  <c r="D42" i="250"/>
  <c r="L42" i="250"/>
  <c r="M42" i="250"/>
  <c r="P42" i="250"/>
  <c r="Q42" i="250"/>
  <c r="I85" i="250"/>
  <c r="G86" i="250"/>
  <c r="K86" i="250"/>
  <c r="L86" i="250"/>
  <c r="M86" i="250"/>
  <c r="O86" i="250"/>
  <c r="P86" i="250"/>
  <c r="Q86" i="250"/>
  <c r="L27" i="203"/>
  <c r="I27" i="203"/>
  <c r="F59" i="249"/>
  <c r="G59" i="249"/>
  <c r="H59" i="249"/>
  <c r="I59" i="249"/>
  <c r="D65" i="249" s="1"/>
  <c r="J59" i="249"/>
  <c r="K59" i="249"/>
  <c r="L59" i="249"/>
  <c r="M59" i="249"/>
  <c r="N59" i="249"/>
  <c r="O59" i="249"/>
  <c r="P59" i="249"/>
  <c r="Q59" i="249"/>
  <c r="F60" i="249"/>
  <c r="G60" i="249"/>
  <c r="H60" i="249"/>
  <c r="I60" i="249"/>
  <c r="J60" i="249"/>
  <c r="K60" i="249"/>
  <c r="L60" i="249"/>
  <c r="M60" i="249"/>
  <c r="N60" i="249"/>
  <c r="O60" i="249"/>
  <c r="P60" i="249"/>
  <c r="Q60" i="249"/>
  <c r="F61" i="249"/>
  <c r="G61" i="249"/>
  <c r="H61" i="249"/>
  <c r="I61" i="249"/>
  <c r="J61" i="249"/>
  <c r="K61" i="249"/>
  <c r="L61" i="249"/>
  <c r="M61" i="249"/>
  <c r="N61" i="249"/>
  <c r="O61" i="249"/>
  <c r="P61" i="249"/>
  <c r="Q61" i="249"/>
  <c r="D61" i="249"/>
  <c r="D60" i="249"/>
  <c r="D59" i="249"/>
  <c r="F29" i="249"/>
  <c r="G29" i="249"/>
  <c r="H29" i="249"/>
  <c r="I29" i="249"/>
  <c r="J29" i="249"/>
  <c r="K29" i="249"/>
  <c r="L29" i="249"/>
  <c r="M29" i="249"/>
  <c r="N29" i="249"/>
  <c r="O29" i="249"/>
  <c r="P29" i="249"/>
  <c r="Q29" i="249"/>
  <c r="F30" i="249"/>
  <c r="G30" i="249"/>
  <c r="H30" i="249"/>
  <c r="I30" i="249"/>
  <c r="J30" i="249"/>
  <c r="K30" i="249"/>
  <c r="L30" i="249"/>
  <c r="M30" i="249"/>
  <c r="N30" i="249"/>
  <c r="O30" i="249"/>
  <c r="P30" i="249"/>
  <c r="Q30" i="249"/>
  <c r="F31" i="249"/>
  <c r="G31" i="249"/>
  <c r="H31" i="249"/>
  <c r="I31" i="249"/>
  <c r="J31" i="249"/>
  <c r="K31" i="249"/>
  <c r="L31" i="249"/>
  <c r="M31" i="249"/>
  <c r="N31" i="249"/>
  <c r="O31" i="249"/>
  <c r="P31" i="249"/>
  <c r="Q31" i="249"/>
  <c r="D31" i="249"/>
  <c r="D30" i="249"/>
  <c r="D29" i="249"/>
  <c r="D81" i="248"/>
  <c r="D78" i="248"/>
  <c r="D77" i="248"/>
  <c r="D79" i="248"/>
  <c r="D80" i="248"/>
  <c r="D71" i="248"/>
  <c r="K71" i="248" s="1"/>
  <c r="D70" i="248"/>
  <c r="P70" i="248" s="1"/>
  <c r="D35" i="248"/>
  <c r="D69" i="248"/>
  <c r="F69" i="248" s="1"/>
  <c r="D34" i="248"/>
  <c r="F34" i="248" s="1"/>
  <c r="D72" i="248"/>
  <c r="D73" i="248"/>
  <c r="N73" i="248" s="1"/>
  <c r="D68" i="248"/>
  <c r="O72" i="248"/>
  <c r="J73" i="248"/>
  <c r="J72" i="248"/>
  <c r="H38" i="248"/>
  <c r="P38" i="248"/>
  <c r="D38" i="248"/>
  <c r="F38" i="248" s="1"/>
  <c r="D37" i="248"/>
  <c r="F37" i="248" s="1"/>
  <c r="D36" i="248"/>
  <c r="F36" i="248" s="1"/>
  <c r="F35" i="248"/>
  <c r="D84" i="250"/>
  <c r="Q50" i="250"/>
  <c r="Q51" i="250" s="1"/>
  <c r="Q52" i="250" s="1"/>
  <c r="Q53" i="250" s="1"/>
  <c r="Q54" i="250" s="1"/>
  <c r="Q55" i="250" s="1"/>
  <c r="Q56" i="250" s="1"/>
  <c r="Q57" i="250" s="1"/>
  <c r="Q58" i="250" s="1"/>
  <c r="Q59" i="250" s="1"/>
  <c r="Q60" i="250" s="1"/>
  <c r="Q61" i="250" s="1"/>
  <c r="Q62" i="250" s="1"/>
  <c r="Q63" i="250" s="1"/>
  <c r="Q64" i="250" s="1"/>
  <c r="Q65" i="250" s="1"/>
  <c r="P50" i="250"/>
  <c r="O50" i="250"/>
  <c r="O51" i="250" s="1"/>
  <c r="O52" i="250" s="1"/>
  <c r="O53" i="250" s="1"/>
  <c r="O54" i="250" s="1"/>
  <c r="O55" i="250" s="1"/>
  <c r="O56" i="250" s="1"/>
  <c r="O57" i="250" s="1"/>
  <c r="O58" i="250" s="1"/>
  <c r="O59" i="250" s="1"/>
  <c r="O60" i="250" s="1"/>
  <c r="O61" i="250" s="1"/>
  <c r="O62" i="250" s="1"/>
  <c r="O63" i="250" s="1"/>
  <c r="O64" i="250" s="1"/>
  <c r="O65" i="250" s="1"/>
  <c r="N50" i="250"/>
  <c r="N51" i="250" s="1"/>
  <c r="N52" i="250" s="1"/>
  <c r="N53" i="250" s="1"/>
  <c r="N54" i="250" s="1"/>
  <c r="N55" i="250" s="1"/>
  <c r="N56" i="250" s="1"/>
  <c r="N57" i="250" s="1"/>
  <c r="N58" i="250" s="1"/>
  <c r="N59" i="250" s="1"/>
  <c r="N60" i="250" s="1"/>
  <c r="N61" i="250" s="1"/>
  <c r="N62" i="250" s="1"/>
  <c r="N63" i="250" s="1"/>
  <c r="N64" i="250" s="1"/>
  <c r="N65" i="250" s="1"/>
  <c r="M50" i="250"/>
  <c r="M51" i="250" s="1"/>
  <c r="M52" i="250" s="1"/>
  <c r="M53" i="250" s="1"/>
  <c r="M54" i="250" s="1"/>
  <c r="M55" i="250" s="1"/>
  <c r="M56" i="250" s="1"/>
  <c r="M57" i="250" s="1"/>
  <c r="M58" i="250" s="1"/>
  <c r="M59" i="250" s="1"/>
  <c r="M60" i="250" s="1"/>
  <c r="M61" i="250" s="1"/>
  <c r="M62" i="250" s="1"/>
  <c r="M63" i="250" s="1"/>
  <c r="M64" i="250" s="1"/>
  <c r="M65" i="250" s="1"/>
  <c r="L50" i="250"/>
  <c r="K50" i="250"/>
  <c r="K51" i="250" s="1"/>
  <c r="K52" i="250" s="1"/>
  <c r="K53" i="250" s="1"/>
  <c r="K54" i="250" s="1"/>
  <c r="K55" i="250" s="1"/>
  <c r="K56" i="250" s="1"/>
  <c r="K57" i="250" s="1"/>
  <c r="K58" i="250" s="1"/>
  <c r="K59" i="250" s="1"/>
  <c r="K60" i="250" s="1"/>
  <c r="K61" i="250" s="1"/>
  <c r="K62" i="250" s="1"/>
  <c r="K63" i="250" s="1"/>
  <c r="K64" i="250" s="1"/>
  <c r="K65" i="250" s="1"/>
  <c r="J50" i="250"/>
  <c r="J51" i="250" s="1"/>
  <c r="J52" i="250" s="1"/>
  <c r="J53" i="250" s="1"/>
  <c r="J54" i="250" s="1"/>
  <c r="J55" i="250" s="1"/>
  <c r="J56" i="250" s="1"/>
  <c r="J57" i="250" s="1"/>
  <c r="J58" i="250" s="1"/>
  <c r="J59" i="250" s="1"/>
  <c r="J60" i="250" s="1"/>
  <c r="J61" i="250" s="1"/>
  <c r="J62" i="250" s="1"/>
  <c r="J63" i="250" s="1"/>
  <c r="J64" i="250" s="1"/>
  <c r="J65" i="250" s="1"/>
  <c r="I50" i="250"/>
  <c r="I51" i="250" s="1"/>
  <c r="I52" i="250" s="1"/>
  <c r="I53" i="250" s="1"/>
  <c r="I54" i="250" s="1"/>
  <c r="I55" i="250" s="1"/>
  <c r="I56" i="250" s="1"/>
  <c r="I57" i="250" s="1"/>
  <c r="I58" i="250" s="1"/>
  <c r="I59" i="250" s="1"/>
  <c r="I60" i="250" s="1"/>
  <c r="I61" i="250" s="1"/>
  <c r="I62" i="250" s="1"/>
  <c r="I63" i="250" s="1"/>
  <c r="I64" i="250" s="1"/>
  <c r="I65" i="250" s="1"/>
  <c r="H50" i="250"/>
  <c r="G50" i="250"/>
  <c r="G51" i="250" s="1"/>
  <c r="G52" i="250" s="1"/>
  <c r="G53" i="250" s="1"/>
  <c r="G54" i="250" s="1"/>
  <c r="G55" i="250" s="1"/>
  <c r="G56" i="250" s="1"/>
  <c r="G57" i="250" s="1"/>
  <c r="G58" i="250" s="1"/>
  <c r="G59" i="250" s="1"/>
  <c r="G60" i="250" s="1"/>
  <c r="G61" i="250" s="1"/>
  <c r="G62" i="250" s="1"/>
  <c r="G63" i="250" s="1"/>
  <c r="G64" i="250" s="1"/>
  <c r="G65" i="250" s="1"/>
  <c r="F50" i="250"/>
  <c r="F51" i="250" s="1"/>
  <c r="F52" i="250" s="1"/>
  <c r="F53" i="250" s="1"/>
  <c r="F54" i="250" s="1"/>
  <c r="F55" i="250" s="1"/>
  <c r="F56" i="250" s="1"/>
  <c r="F57" i="250" s="1"/>
  <c r="F58" i="250" s="1"/>
  <c r="F59" i="250" s="1"/>
  <c r="F60" i="250" s="1"/>
  <c r="F61" i="250" s="1"/>
  <c r="F62" i="250" s="1"/>
  <c r="F63" i="250" s="1"/>
  <c r="F64" i="250" s="1"/>
  <c r="F65" i="250" s="1"/>
  <c r="D41" i="250"/>
  <c r="O41" i="250" s="1"/>
  <c r="Q6" i="250"/>
  <c r="Q7" i="250" s="1"/>
  <c r="Q8" i="250" s="1"/>
  <c r="Q9" i="250" s="1"/>
  <c r="Q10" i="250" s="1"/>
  <c r="Q11" i="250" s="1"/>
  <c r="Q12" i="250" s="1"/>
  <c r="Q13" i="250" s="1"/>
  <c r="Q14" i="250" s="1"/>
  <c r="Q15" i="250" s="1"/>
  <c r="Q16" i="250" s="1"/>
  <c r="Q17" i="250" s="1"/>
  <c r="Q18" i="250" s="1"/>
  <c r="Q19" i="250" s="1"/>
  <c r="Q20" i="250" s="1"/>
  <c r="Q21" i="250" s="1"/>
  <c r="Q22" i="250" s="1"/>
  <c r="Q23" i="250" s="1"/>
  <c r="Q24" i="250" s="1"/>
  <c r="Q25" i="250" s="1"/>
  <c r="Q26" i="250" s="1"/>
  <c r="Q27" i="250" s="1"/>
  <c r="Q28" i="250" s="1"/>
  <c r="Q29" i="250" s="1"/>
  <c r="Q30" i="250" s="1"/>
  <c r="Q31" i="250" s="1"/>
  <c r="Q32" i="250" s="1"/>
  <c r="Q33" i="250" s="1"/>
  <c r="Q34" i="250" s="1"/>
  <c r="Q35" i="250" s="1"/>
  <c r="Q36" i="250" s="1"/>
  <c r="Q37" i="250" s="1"/>
  <c r="Q38" i="250" s="1"/>
  <c r="Q39" i="250" s="1"/>
  <c r="Q40" i="250" s="1"/>
  <c r="P6" i="250"/>
  <c r="P7" i="250" s="1"/>
  <c r="P8" i="250" s="1"/>
  <c r="P9" i="250" s="1"/>
  <c r="P10" i="250" s="1"/>
  <c r="P11" i="250" s="1"/>
  <c r="P12" i="250" s="1"/>
  <c r="P13" i="250" s="1"/>
  <c r="P14" i="250" s="1"/>
  <c r="P15" i="250" s="1"/>
  <c r="P16" i="250" s="1"/>
  <c r="P17" i="250" s="1"/>
  <c r="P18" i="250" s="1"/>
  <c r="P19" i="250" s="1"/>
  <c r="P20" i="250" s="1"/>
  <c r="P21" i="250" s="1"/>
  <c r="P22" i="250" s="1"/>
  <c r="P23" i="250" s="1"/>
  <c r="P24" i="250" s="1"/>
  <c r="P25" i="250" s="1"/>
  <c r="P26" i="250" s="1"/>
  <c r="P27" i="250" s="1"/>
  <c r="P28" i="250" s="1"/>
  <c r="P29" i="250" s="1"/>
  <c r="P30" i="250" s="1"/>
  <c r="P31" i="250" s="1"/>
  <c r="P32" i="250" s="1"/>
  <c r="P33" i="250" s="1"/>
  <c r="P34" i="250" s="1"/>
  <c r="P35" i="250" s="1"/>
  <c r="P36" i="250" s="1"/>
  <c r="P37" i="250" s="1"/>
  <c r="P38" i="250" s="1"/>
  <c r="P39" i="250" s="1"/>
  <c r="P40" i="250" s="1"/>
  <c r="O6" i="250"/>
  <c r="O7" i="250" s="1"/>
  <c r="O8" i="250" s="1"/>
  <c r="O9" i="250" s="1"/>
  <c r="O10" i="250" s="1"/>
  <c r="O11" i="250" s="1"/>
  <c r="O12" i="250" s="1"/>
  <c r="O13" i="250" s="1"/>
  <c r="O14" i="250" s="1"/>
  <c r="O15" i="250" s="1"/>
  <c r="O16" i="250" s="1"/>
  <c r="O17" i="250" s="1"/>
  <c r="O18" i="250" s="1"/>
  <c r="O19" i="250" s="1"/>
  <c r="O20" i="250" s="1"/>
  <c r="O21" i="250" s="1"/>
  <c r="O22" i="250" s="1"/>
  <c r="O23" i="250" s="1"/>
  <c r="O24" i="250" s="1"/>
  <c r="O25" i="250" s="1"/>
  <c r="O26" i="250" s="1"/>
  <c r="O27" i="250" s="1"/>
  <c r="O28" i="250" s="1"/>
  <c r="O29" i="250" s="1"/>
  <c r="O30" i="250" s="1"/>
  <c r="O31" i="250" s="1"/>
  <c r="O32" i="250" s="1"/>
  <c r="O33" i="250" s="1"/>
  <c r="O34" i="250" s="1"/>
  <c r="O35" i="250" s="1"/>
  <c r="O36" i="250" s="1"/>
  <c r="O37" i="250" s="1"/>
  <c r="O38" i="250" s="1"/>
  <c r="O39" i="250" s="1"/>
  <c r="O40" i="250" s="1"/>
  <c r="N6" i="250"/>
  <c r="N7" i="250" s="1"/>
  <c r="N8" i="250" s="1"/>
  <c r="N9" i="250" s="1"/>
  <c r="N10" i="250" s="1"/>
  <c r="N11" i="250" s="1"/>
  <c r="N12" i="250" s="1"/>
  <c r="N13" i="250" s="1"/>
  <c r="N14" i="250" s="1"/>
  <c r="N15" i="250" s="1"/>
  <c r="N16" i="250" s="1"/>
  <c r="N17" i="250" s="1"/>
  <c r="N18" i="250" s="1"/>
  <c r="N19" i="250" s="1"/>
  <c r="N20" i="250" s="1"/>
  <c r="N21" i="250" s="1"/>
  <c r="N22" i="250" s="1"/>
  <c r="N23" i="250" s="1"/>
  <c r="N24" i="250" s="1"/>
  <c r="N25" i="250" s="1"/>
  <c r="N26" i="250" s="1"/>
  <c r="N27" i="250" s="1"/>
  <c r="N28" i="250" s="1"/>
  <c r="N29" i="250" s="1"/>
  <c r="N30" i="250" s="1"/>
  <c r="N31" i="250" s="1"/>
  <c r="N32" i="250" s="1"/>
  <c r="N33" i="250" s="1"/>
  <c r="N34" i="250" s="1"/>
  <c r="N35" i="250" s="1"/>
  <c r="N36" i="250" s="1"/>
  <c r="N37" i="250" s="1"/>
  <c r="N38" i="250" s="1"/>
  <c r="N39" i="250" s="1"/>
  <c r="N40" i="250" s="1"/>
  <c r="M6" i="250"/>
  <c r="M7" i="250" s="1"/>
  <c r="M8" i="250" s="1"/>
  <c r="M9" i="250" s="1"/>
  <c r="M10" i="250" s="1"/>
  <c r="M11" i="250" s="1"/>
  <c r="M12" i="250" s="1"/>
  <c r="M13" i="250" s="1"/>
  <c r="M14" i="250" s="1"/>
  <c r="M15" i="250" s="1"/>
  <c r="M16" i="250" s="1"/>
  <c r="M17" i="250" s="1"/>
  <c r="M18" i="250" s="1"/>
  <c r="M19" i="250" s="1"/>
  <c r="M20" i="250" s="1"/>
  <c r="M21" i="250" s="1"/>
  <c r="M22" i="250" s="1"/>
  <c r="M23" i="250" s="1"/>
  <c r="M24" i="250" s="1"/>
  <c r="M25" i="250" s="1"/>
  <c r="M26" i="250" s="1"/>
  <c r="M27" i="250" s="1"/>
  <c r="M28" i="250" s="1"/>
  <c r="M29" i="250" s="1"/>
  <c r="M30" i="250" s="1"/>
  <c r="M31" i="250" s="1"/>
  <c r="M32" i="250" s="1"/>
  <c r="M33" i="250" s="1"/>
  <c r="M34" i="250" s="1"/>
  <c r="M35" i="250" s="1"/>
  <c r="M36" i="250" s="1"/>
  <c r="M37" i="250" s="1"/>
  <c r="M38" i="250" s="1"/>
  <c r="M39" i="250" s="1"/>
  <c r="M40" i="250" s="1"/>
  <c r="L6" i="250"/>
  <c r="L7" i="250" s="1"/>
  <c r="L8" i="250" s="1"/>
  <c r="L9" i="250" s="1"/>
  <c r="L10" i="250" s="1"/>
  <c r="L11" i="250" s="1"/>
  <c r="L12" i="250" s="1"/>
  <c r="L13" i="250" s="1"/>
  <c r="L14" i="250" s="1"/>
  <c r="L15" i="250" s="1"/>
  <c r="L16" i="250" s="1"/>
  <c r="L17" i="250" s="1"/>
  <c r="L18" i="250" s="1"/>
  <c r="L19" i="250" s="1"/>
  <c r="L20" i="250" s="1"/>
  <c r="L21" i="250" s="1"/>
  <c r="L22" i="250" s="1"/>
  <c r="L23" i="250" s="1"/>
  <c r="L24" i="250" s="1"/>
  <c r="L25" i="250" s="1"/>
  <c r="L26" i="250" s="1"/>
  <c r="L27" i="250" s="1"/>
  <c r="L28" i="250" s="1"/>
  <c r="L29" i="250" s="1"/>
  <c r="L30" i="250" s="1"/>
  <c r="L31" i="250" s="1"/>
  <c r="L32" i="250" s="1"/>
  <c r="L33" i="250" s="1"/>
  <c r="L34" i="250" s="1"/>
  <c r="L35" i="250" s="1"/>
  <c r="L36" i="250" s="1"/>
  <c r="L37" i="250" s="1"/>
  <c r="L38" i="250" s="1"/>
  <c r="L39" i="250" s="1"/>
  <c r="L40" i="250" s="1"/>
  <c r="K6" i="250"/>
  <c r="K7" i="250" s="1"/>
  <c r="K8" i="250" s="1"/>
  <c r="K9" i="250" s="1"/>
  <c r="K10" i="250" s="1"/>
  <c r="K11" i="250" s="1"/>
  <c r="K12" i="250" s="1"/>
  <c r="K13" i="250" s="1"/>
  <c r="K14" i="250" s="1"/>
  <c r="K15" i="250" s="1"/>
  <c r="K16" i="250" s="1"/>
  <c r="K17" i="250" s="1"/>
  <c r="K18" i="250" s="1"/>
  <c r="K19" i="250" s="1"/>
  <c r="K20" i="250" s="1"/>
  <c r="K21" i="250" s="1"/>
  <c r="K22" i="250" s="1"/>
  <c r="K23" i="250" s="1"/>
  <c r="K24" i="250" s="1"/>
  <c r="K25" i="250" s="1"/>
  <c r="K26" i="250" s="1"/>
  <c r="K27" i="250" s="1"/>
  <c r="K28" i="250" s="1"/>
  <c r="K29" i="250" s="1"/>
  <c r="K30" i="250" s="1"/>
  <c r="K31" i="250" s="1"/>
  <c r="K32" i="250" s="1"/>
  <c r="K33" i="250" s="1"/>
  <c r="K34" i="250" s="1"/>
  <c r="K35" i="250" s="1"/>
  <c r="K36" i="250" s="1"/>
  <c r="K37" i="250" s="1"/>
  <c r="K38" i="250" s="1"/>
  <c r="K39" i="250" s="1"/>
  <c r="K40" i="250" s="1"/>
  <c r="J6" i="250"/>
  <c r="J7" i="250" s="1"/>
  <c r="J8" i="250" s="1"/>
  <c r="J9" i="250" s="1"/>
  <c r="J10" i="250" s="1"/>
  <c r="J11" i="250" s="1"/>
  <c r="J12" i="250" s="1"/>
  <c r="J13" i="250" s="1"/>
  <c r="J14" i="250" s="1"/>
  <c r="J15" i="250" s="1"/>
  <c r="J16" i="250" s="1"/>
  <c r="J17" i="250" s="1"/>
  <c r="J18" i="250" s="1"/>
  <c r="J19" i="250" s="1"/>
  <c r="J20" i="250" s="1"/>
  <c r="J21" i="250" s="1"/>
  <c r="J22" i="250" s="1"/>
  <c r="J23" i="250" s="1"/>
  <c r="J24" i="250" s="1"/>
  <c r="J25" i="250" s="1"/>
  <c r="J26" i="250" s="1"/>
  <c r="J27" i="250" s="1"/>
  <c r="J28" i="250" s="1"/>
  <c r="J29" i="250" s="1"/>
  <c r="J30" i="250" s="1"/>
  <c r="J31" i="250" s="1"/>
  <c r="J32" i="250" s="1"/>
  <c r="J33" i="250" s="1"/>
  <c r="J34" i="250" s="1"/>
  <c r="J35" i="250" s="1"/>
  <c r="J36" i="250" s="1"/>
  <c r="J37" i="250" s="1"/>
  <c r="J38" i="250" s="1"/>
  <c r="J39" i="250" s="1"/>
  <c r="J40" i="250" s="1"/>
  <c r="I6" i="250"/>
  <c r="I7" i="250" s="1"/>
  <c r="I8" i="250" s="1"/>
  <c r="I9" i="250" s="1"/>
  <c r="I10" i="250" s="1"/>
  <c r="I11" i="250" s="1"/>
  <c r="I12" i="250" s="1"/>
  <c r="I13" i="250" s="1"/>
  <c r="I14" i="250" s="1"/>
  <c r="I15" i="250" s="1"/>
  <c r="I16" i="250" s="1"/>
  <c r="I17" i="250" s="1"/>
  <c r="I18" i="250" s="1"/>
  <c r="I19" i="250" s="1"/>
  <c r="I20" i="250" s="1"/>
  <c r="I21" i="250" s="1"/>
  <c r="I22" i="250" s="1"/>
  <c r="I23" i="250" s="1"/>
  <c r="I24" i="250" s="1"/>
  <c r="I25" i="250" s="1"/>
  <c r="I26" i="250" s="1"/>
  <c r="I27" i="250" s="1"/>
  <c r="I28" i="250" s="1"/>
  <c r="I29" i="250" s="1"/>
  <c r="I30" i="250" s="1"/>
  <c r="I31" i="250" s="1"/>
  <c r="I32" i="250" s="1"/>
  <c r="I33" i="250" s="1"/>
  <c r="I34" i="250" s="1"/>
  <c r="I35" i="250" s="1"/>
  <c r="I36" i="250" s="1"/>
  <c r="I37" i="250" s="1"/>
  <c r="I38" i="250" s="1"/>
  <c r="I39" i="250" s="1"/>
  <c r="I40" i="250" s="1"/>
  <c r="H6" i="250"/>
  <c r="H7" i="250" s="1"/>
  <c r="H8" i="250" s="1"/>
  <c r="H9" i="250" s="1"/>
  <c r="H10" i="250" s="1"/>
  <c r="H11" i="250" s="1"/>
  <c r="H12" i="250" s="1"/>
  <c r="H13" i="250" s="1"/>
  <c r="H14" i="250" s="1"/>
  <c r="H15" i="250" s="1"/>
  <c r="H16" i="250" s="1"/>
  <c r="H17" i="250" s="1"/>
  <c r="H18" i="250" s="1"/>
  <c r="H19" i="250" s="1"/>
  <c r="H20" i="250" s="1"/>
  <c r="H21" i="250" s="1"/>
  <c r="H22" i="250" s="1"/>
  <c r="H23" i="250" s="1"/>
  <c r="H24" i="250" s="1"/>
  <c r="H25" i="250" s="1"/>
  <c r="H26" i="250" s="1"/>
  <c r="H27" i="250" s="1"/>
  <c r="H28" i="250" s="1"/>
  <c r="H29" i="250" s="1"/>
  <c r="H30" i="250" s="1"/>
  <c r="H31" i="250" s="1"/>
  <c r="H32" i="250" s="1"/>
  <c r="H33" i="250" s="1"/>
  <c r="H34" i="250" s="1"/>
  <c r="H35" i="250" s="1"/>
  <c r="H36" i="250" s="1"/>
  <c r="H37" i="250" s="1"/>
  <c r="H38" i="250" s="1"/>
  <c r="H39" i="250" s="1"/>
  <c r="H40" i="250" s="1"/>
  <c r="G6" i="250"/>
  <c r="G7" i="250" s="1"/>
  <c r="G8" i="250" s="1"/>
  <c r="G9" i="250" s="1"/>
  <c r="G10" i="250" s="1"/>
  <c r="G11" i="250" s="1"/>
  <c r="G12" i="250" s="1"/>
  <c r="G13" i="250" s="1"/>
  <c r="G14" i="250" s="1"/>
  <c r="G15" i="250" s="1"/>
  <c r="G16" i="250" s="1"/>
  <c r="G17" i="250" s="1"/>
  <c r="G18" i="250" s="1"/>
  <c r="G19" i="250" s="1"/>
  <c r="G20" i="250" s="1"/>
  <c r="G21" i="250" s="1"/>
  <c r="G22" i="250" s="1"/>
  <c r="G23" i="250" s="1"/>
  <c r="G24" i="250" s="1"/>
  <c r="G25" i="250" s="1"/>
  <c r="G26" i="250" s="1"/>
  <c r="G27" i="250" s="1"/>
  <c r="G28" i="250" s="1"/>
  <c r="G29" i="250" s="1"/>
  <c r="G30" i="250" s="1"/>
  <c r="G31" i="250" s="1"/>
  <c r="G32" i="250" s="1"/>
  <c r="G33" i="250" s="1"/>
  <c r="G34" i="250" s="1"/>
  <c r="G35" i="250" s="1"/>
  <c r="G36" i="250" s="1"/>
  <c r="G37" i="250" s="1"/>
  <c r="G38" i="250" s="1"/>
  <c r="G39" i="250" s="1"/>
  <c r="G40" i="250" s="1"/>
  <c r="F6" i="250"/>
  <c r="F7" i="250" s="1"/>
  <c r="F8" i="250" s="1"/>
  <c r="F9" i="250" s="1"/>
  <c r="F10" i="250" s="1"/>
  <c r="F11" i="250" s="1"/>
  <c r="F12" i="250" s="1"/>
  <c r="F13" i="250" s="1"/>
  <c r="F14" i="250" s="1"/>
  <c r="F15" i="250" s="1"/>
  <c r="F16" i="250" s="1"/>
  <c r="F17" i="250" s="1"/>
  <c r="F18" i="250" s="1"/>
  <c r="F19" i="250" s="1"/>
  <c r="F20" i="250" s="1"/>
  <c r="F21" i="250" s="1"/>
  <c r="F22" i="250" s="1"/>
  <c r="F23" i="250" s="1"/>
  <c r="F24" i="250" s="1"/>
  <c r="F25" i="250" s="1"/>
  <c r="F26" i="250" s="1"/>
  <c r="F27" i="250" s="1"/>
  <c r="F28" i="250" s="1"/>
  <c r="F29" i="250" s="1"/>
  <c r="F30" i="250" s="1"/>
  <c r="F31" i="250" s="1"/>
  <c r="F32" i="250" s="1"/>
  <c r="F33" i="250" s="1"/>
  <c r="F34" i="250" s="1"/>
  <c r="F35" i="250" s="1"/>
  <c r="F36" i="250" s="1"/>
  <c r="F37" i="250" s="1"/>
  <c r="F38" i="250" s="1"/>
  <c r="F39" i="250" s="1"/>
  <c r="F40" i="250" s="1"/>
  <c r="M27" i="203"/>
  <c r="L36" i="249"/>
  <c r="L37" i="249" s="1"/>
  <c r="L38" i="249" s="1"/>
  <c r="L39" i="249" s="1"/>
  <c r="L40" i="249" s="1"/>
  <c r="L41" i="249" s="1"/>
  <c r="L42" i="249" s="1"/>
  <c r="L43" i="249" s="1"/>
  <c r="L44" i="249" s="1"/>
  <c r="L45" i="249" s="1"/>
  <c r="L46" i="249" s="1"/>
  <c r="L47" i="249" s="1"/>
  <c r="L48" i="249" s="1"/>
  <c r="L49" i="249" s="1"/>
  <c r="L50" i="249" s="1"/>
  <c r="L51" i="249" s="1"/>
  <c r="L52" i="249" s="1"/>
  <c r="L53" i="249" s="1"/>
  <c r="L54" i="249" s="1"/>
  <c r="L55" i="249" s="1"/>
  <c r="L56" i="249" s="1"/>
  <c r="L57" i="249" s="1"/>
  <c r="D58" i="249"/>
  <c r="N58" i="249" s="1"/>
  <c r="Q35" i="249"/>
  <c r="Q36" i="249" s="1"/>
  <c r="Q37" i="249" s="1"/>
  <c r="Q38" i="249" s="1"/>
  <c r="Q39" i="249" s="1"/>
  <c r="Q40" i="249" s="1"/>
  <c r="Q41" i="249" s="1"/>
  <c r="Q42" i="249" s="1"/>
  <c r="Q43" i="249" s="1"/>
  <c r="Q44" i="249" s="1"/>
  <c r="Q45" i="249" s="1"/>
  <c r="Q46" i="249" s="1"/>
  <c r="Q47" i="249" s="1"/>
  <c r="Q48" i="249" s="1"/>
  <c r="Q49" i="249" s="1"/>
  <c r="Q50" i="249" s="1"/>
  <c r="Q51" i="249" s="1"/>
  <c r="Q52" i="249" s="1"/>
  <c r="Q53" i="249" s="1"/>
  <c r="Q54" i="249" s="1"/>
  <c r="Q55" i="249" s="1"/>
  <c r="Q56" i="249" s="1"/>
  <c r="Q57" i="249" s="1"/>
  <c r="P35" i="249"/>
  <c r="P36" i="249" s="1"/>
  <c r="P37" i="249" s="1"/>
  <c r="P38" i="249" s="1"/>
  <c r="P39" i="249" s="1"/>
  <c r="P40" i="249" s="1"/>
  <c r="P41" i="249" s="1"/>
  <c r="P42" i="249" s="1"/>
  <c r="P43" i="249" s="1"/>
  <c r="P44" i="249" s="1"/>
  <c r="P45" i="249" s="1"/>
  <c r="P46" i="249" s="1"/>
  <c r="P47" i="249" s="1"/>
  <c r="P48" i="249" s="1"/>
  <c r="P49" i="249" s="1"/>
  <c r="P50" i="249" s="1"/>
  <c r="P51" i="249" s="1"/>
  <c r="P52" i="249" s="1"/>
  <c r="P53" i="249" s="1"/>
  <c r="P54" i="249" s="1"/>
  <c r="P55" i="249" s="1"/>
  <c r="P56" i="249" s="1"/>
  <c r="P57" i="249" s="1"/>
  <c r="O35" i="249"/>
  <c r="O36" i="249" s="1"/>
  <c r="O37" i="249" s="1"/>
  <c r="O38" i="249" s="1"/>
  <c r="O39" i="249" s="1"/>
  <c r="O40" i="249" s="1"/>
  <c r="O41" i="249" s="1"/>
  <c r="O42" i="249" s="1"/>
  <c r="O43" i="249" s="1"/>
  <c r="O44" i="249" s="1"/>
  <c r="O45" i="249" s="1"/>
  <c r="O46" i="249" s="1"/>
  <c r="O47" i="249" s="1"/>
  <c r="O48" i="249" s="1"/>
  <c r="O49" i="249" s="1"/>
  <c r="O50" i="249" s="1"/>
  <c r="O51" i="249" s="1"/>
  <c r="O52" i="249" s="1"/>
  <c r="O53" i="249" s="1"/>
  <c r="O54" i="249" s="1"/>
  <c r="O55" i="249" s="1"/>
  <c r="O56" i="249" s="1"/>
  <c r="O57" i="249" s="1"/>
  <c r="N35" i="249"/>
  <c r="N36" i="249" s="1"/>
  <c r="N37" i="249" s="1"/>
  <c r="N38" i="249" s="1"/>
  <c r="N39" i="249" s="1"/>
  <c r="N40" i="249" s="1"/>
  <c r="N41" i="249" s="1"/>
  <c r="N42" i="249" s="1"/>
  <c r="N43" i="249" s="1"/>
  <c r="N44" i="249" s="1"/>
  <c r="N45" i="249" s="1"/>
  <c r="N46" i="249" s="1"/>
  <c r="N47" i="249" s="1"/>
  <c r="N48" i="249" s="1"/>
  <c r="N49" i="249" s="1"/>
  <c r="N50" i="249" s="1"/>
  <c r="N51" i="249" s="1"/>
  <c r="N52" i="249" s="1"/>
  <c r="N53" i="249" s="1"/>
  <c r="N54" i="249" s="1"/>
  <c r="N55" i="249" s="1"/>
  <c r="N56" i="249" s="1"/>
  <c r="N57" i="249" s="1"/>
  <c r="M35" i="249"/>
  <c r="M36" i="249" s="1"/>
  <c r="M37" i="249" s="1"/>
  <c r="M38" i="249" s="1"/>
  <c r="M39" i="249" s="1"/>
  <c r="M40" i="249" s="1"/>
  <c r="M41" i="249" s="1"/>
  <c r="M42" i="249" s="1"/>
  <c r="M43" i="249" s="1"/>
  <c r="M44" i="249" s="1"/>
  <c r="M45" i="249" s="1"/>
  <c r="M46" i="249" s="1"/>
  <c r="M47" i="249" s="1"/>
  <c r="M48" i="249" s="1"/>
  <c r="M49" i="249" s="1"/>
  <c r="M50" i="249" s="1"/>
  <c r="M51" i="249" s="1"/>
  <c r="M52" i="249" s="1"/>
  <c r="M53" i="249" s="1"/>
  <c r="M54" i="249" s="1"/>
  <c r="M55" i="249" s="1"/>
  <c r="M56" i="249" s="1"/>
  <c r="M57" i="249" s="1"/>
  <c r="L35" i="249"/>
  <c r="K35" i="249"/>
  <c r="K36" i="249" s="1"/>
  <c r="K37" i="249" s="1"/>
  <c r="K38" i="249" s="1"/>
  <c r="K39" i="249" s="1"/>
  <c r="K40" i="249" s="1"/>
  <c r="K41" i="249" s="1"/>
  <c r="K42" i="249" s="1"/>
  <c r="K43" i="249" s="1"/>
  <c r="K44" i="249" s="1"/>
  <c r="K45" i="249" s="1"/>
  <c r="K46" i="249" s="1"/>
  <c r="K47" i="249" s="1"/>
  <c r="K48" i="249" s="1"/>
  <c r="K49" i="249" s="1"/>
  <c r="K50" i="249" s="1"/>
  <c r="K51" i="249" s="1"/>
  <c r="K52" i="249" s="1"/>
  <c r="K53" i="249" s="1"/>
  <c r="K54" i="249" s="1"/>
  <c r="K55" i="249" s="1"/>
  <c r="K56" i="249" s="1"/>
  <c r="K57" i="249" s="1"/>
  <c r="J35" i="249"/>
  <c r="J36" i="249" s="1"/>
  <c r="J37" i="249" s="1"/>
  <c r="J38" i="249" s="1"/>
  <c r="J39" i="249" s="1"/>
  <c r="J40" i="249" s="1"/>
  <c r="J41" i="249" s="1"/>
  <c r="J42" i="249" s="1"/>
  <c r="J43" i="249" s="1"/>
  <c r="J44" i="249" s="1"/>
  <c r="J45" i="249" s="1"/>
  <c r="J46" i="249" s="1"/>
  <c r="J47" i="249" s="1"/>
  <c r="J48" i="249" s="1"/>
  <c r="J49" i="249" s="1"/>
  <c r="J50" i="249" s="1"/>
  <c r="J51" i="249" s="1"/>
  <c r="J52" i="249" s="1"/>
  <c r="J53" i="249" s="1"/>
  <c r="J54" i="249" s="1"/>
  <c r="J55" i="249" s="1"/>
  <c r="J56" i="249" s="1"/>
  <c r="J57" i="249" s="1"/>
  <c r="I35" i="249"/>
  <c r="I36" i="249" s="1"/>
  <c r="I37" i="249" s="1"/>
  <c r="I38" i="249" s="1"/>
  <c r="I39" i="249" s="1"/>
  <c r="I40" i="249" s="1"/>
  <c r="I41" i="249" s="1"/>
  <c r="I42" i="249" s="1"/>
  <c r="I43" i="249" s="1"/>
  <c r="I44" i="249" s="1"/>
  <c r="I45" i="249" s="1"/>
  <c r="I46" i="249" s="1"/>
  <c r="I47" i="249" s="1"/>
  <c r="I48" i="249" s="1"/>
  <c r="I49" i="249" s="1"/>
  <c r="I50" i="249" s="1"/>
  <c r="I51" i="249" s="1"/>
  <c r="I52" i="249" s="1"/>
  <c r="I53" i="249" s="1"/>
  <c r="I54" i="249" s="1"/>
  <c r="I55" i="249" s="1"/>
  <c r="I56" i="249" s="1"/>
  <c r="I57" i="249" s="1"/>
  <c r="H35" i="249"/>
  <c r="H36" i="249" s="1"/>
  <c r="H37" i="249" s="1"/>
  <c r="H38" i="249" s="1"/>
  <c r="H39" i="249" s="1"/>
  <c r="H40" i="249" s="1"/>
  <c r="H41" i="249" s="1"/>
  <c r="H42" i="249" s="1"/>
  <c r="H43" i="249" s="1"/>
  <c r="H44" i="249" s="1"/>
  <c r="H45" i="249" s="1"/>
  <c r="H46" i="249" s="1"/>
  <c r="H47" i="249" s="1"/>
  <c r="H48" i="249" s="1"/>
  <c r="H49" i="249" s="1"/>
  <c r="H50" i="249" s="1"/>
  <c r="H51" i="249" s="1"/>
  <c r="H52" i="249" s="1"/>
  <c r="H53" i="249" s="1"/>
  <c r="H54" i="249" s="1"/>
  <c r="H55" i="249" s="1"/>
  <c r="H56" i="249" s="1"/>
  <c r="H57" i="249" s="1"/>
  <c r="G35" i="249"/>
  <c r="G36" i="249" s="1"/>
  <c r="G37" i="249" s="1"/>
  <c r="G38" i="249" s="1"/>
  <c r="G39" i="249" s="1"/>
  <c r="G40" i="249" s="1"/>
  <c r="G41" i="249" s="1"/>
  <c r="G42" i="249" s="1"/>
  <c r="G43" i="249" s="1"/>
  <c r="G44" i="249" s="1"/>
  <c r="G45" i="249" s="1"/>
  <c r="G46" i="249" s="1"/>
  <c r="G47" i="249" s="1"/>
  <c r="G48" i="249" s="1"/>
  <c r="G49" i="249" s="1"/>
  <c r="G50" i="249" s="1"/>
  <c r="G51" i="249" s="1"/>
  <c r="G52" i="249" s="1"/>
  <c r="G53" i="249" s="1"/>
  <c r="G54" i="249" s="1"/>
  <c r="G55" i="249" s="1"/>
  <c r="G56" i="249" s="1"/>
  <c r="G57" i="249" s="1"/>
  <c r="F35" i="249"/>
  <c r="F36" i="249" s="1"/>
  <c r="F37" i="249" s="1"/>
  <c r="F38" i="249" s="1"/>
  <c r="F39" i="249" s="1"/>
  <c r="F40" i="249" s="1"/>
  <c r="F41" i="249" s="1"/>
  <c r="F42" i="249" s="1"/>
  <c r="F43" i="249" s="1"/>
  <c r="F44" i="249" s="1"/>
  <c r="F45" i="249" s="1"/>
  <c r="F46" i="249" s="1"/>
  <c r="F47" i="249" s="1"/>
  <c r="F48" i="249" s="1"/>
  <c r="F49" i="249" s="1"/>
  <c r="F50" i="249" s="1"/>
  <c r="F51" i="249" s="1"/>
  <c r="F52" i="249" s="1"/>
  <c r="F53" i="249" s="1"/>
  <c r="F54" i="249" s="1"/>
  <c r="F55" i="249" s="1"/>
  <c r="F56" i="249" s="1"/>
  <c r="F57" i="249" s="1"/>
  <c r="D28" i="249"/>
  <c r="Q28" i="249" s="1"/>
  <c r="Q6" i="249"/>
  <c r="Q7" i="249" s="1"/>
  <c r="Q8" i="249" s="1"/>
  <c r="Q9" i="249" s="1"/>
  <c r="Q10" i="249" s="1"/>
  <c r="Q11" i="249" s="1"/>
  <c r="Q12" i="249" s="1"/>
  <c r="Q13" i="249" s="1"/>
  <c r="Q14" i="249" s="1"/>
  <c r="Q15" i="249" s="1"/>
  <c r="Q16" i="249" s="1"/>
  <c r="Q17" i="249" s="1"/>
  <c r="Q18" i="249" s="1"/>
  <c r="Q19" i="249" s="1"/>
  <c r="Q20" i="249" s="1"/>
  <c r="Q21" i="249" s="1"/>
  <c r="Q22" i="249" s="1"/>
  <c r="Q23" i="249" s="1"/>
  <c r="Q24" i="249" s="1"/>
  <c r="Q25" i="249" s="1"/>
  <c r="Q26" i="249" s="1"/>
  <c r="Q27" i="249" s="1"/>
  <c r="P6" i="249"/>
  <c r="P7" i="249" s="1"/>
  <c r="P8" i="249" s="1"/>
  <c r="P9" i="249" s="1"/>
  <c r="P10" i="249" s="1"/>
  <c r="P11" i="249" s="1"/>
  <c r="P12" i="249" s="1"/>
  <c r="P13" i="249" s="1"/>
  <c r="P14" i="249" s="1"/>
  <c r="P15" i="249" s="1"/>
  <c r="P16" i="249" s="1"/>
  <c r="P17" i="249" s="1"/>
  <c r="P18" i="249" s="1"/>
  <c r="P19" i="249" s="1"/>
  <c r="P20" i="249" s="1"/>
  <c r="P21" i="249" s="1"/>
  <c r="P22" i="249" s="1"/>
  <c r="P23" i="249" s="1"/>
  <c r="P24" i="249" s="1"/>
  <c r="P25" i="249" s="1"/>
  <c r="P26" i="249" s="1"/>
  <c r="P27" i="249" s="1"/>
  <c r="O6" i="249"/>
  <c r="O7" i="249" s="1"/>
  <c r="O8" i="249" s="1"/>
  <c r="O9" i="249" s="1"/>
  <c r="O10" i="249" s="1"/>
  <c r="O11" i="249" s="1"/>
  <c r="O12" i="249" s="1"/>
  <c r="O13" i="249" s="1"/>
  <c r="O14" i="249" s="1"/>
  <c r="O15" i="249" s="1"/>
  <c r="O16" i="249" s="1"/>
  <c r="O17" i="249" s="1"/>
  <c r="O18" i="249" s="1"/>
  <c r="O19" i="249" s="1"/>
  <c r="O20" i="249" s="1"/>
  <c r="O21" i="249" s="1"/>
  <c r="O22" i="249" s="1"/>
  <c r="O23" i="249" s="1"/>
  <c r="O24" i="249" s="1"/>
  <c r="O25" i="249" s="1"/>
  <c r="O26" i="249" s="1"/>
  <c r="O27" i="249" s="1"/>
  <c r="N6" i="249"/>
  <c r="N7" i="249" s="1"/>
  <c r="N8" i="249" s="1"/>
  <c r="N9" i="249" s="1"/>
  <c r="N10" i="249" s="1"/>
  <c r="N11" i="249" s="1"/>
  <c r="N12" i="249" s="1"/>
  <c r="N13" i="249" s="1"/>
  <c r="N14" i="249" s="1"/>
  <c r="N15" i="249" s="1"/>
  <c r="N16" i="249" s="1"/>
  <c r="N17" i="249" s="1"/>
  <c r="N18" i="249" s="1"/>
  <c r="N19" i="249" s="1"/>
  <c r="N20" i="249" s="1"/>
  <c r="N21" i="249" s="1"/>
  <c r="N22" i="249" s="1"/>
  <c r="N23" i="249" s="1"/>
  <c r="N24" i="249" s="1"/>
  <c r="N25" i="249" s="1"/>
  <c r="N26" i="249" s="1"/>
  <c r="N27" i="249" s="1"/>
  <c r="M6" i="249"/>
  <c r="M7" i="249" s="1"/>
  <c r="M8" i="249" s="1"/>
  <c r="M9" i="249" s="1"/>
  <c r="M10" i="249" s="1"/>
  <c r="M11" i="249" s="1"/>
  <c r="M12" i="249" s="1"/>
  <c r="M13" i="249" s="1"/>
  <c r="M14" i="249" s="1"/>
  <c r="M15" i="249" s="1"/>
  <c r="M16" i="249" s="1"/>
  <c r="M17" i="249" s="1"/>
  <c r="M18" i="249" s="1"/>
  <c r="M19" i="249" s="1"/>
  <c r="M20" i="249" s="1"/>
  <c r="M21" i="249" s="1"/>
  <c r="M22" i="249" s="1"/>
  <c r="M23" i="249" s="1"/>
  <c r="M24" i="249" s="1"/>
  <c r="M25" i="249" s="1"/>
  <c r="M26" i="249" s="1"/>
  <c r="M27" i="249" s="1"/>
  <c r="L6" i="249"/>
  <c r="L7" i="249" s="1"/>
  <c r="L8" i="249" s="1"/>
  <c r="L9" i="249" s="1"/>
  <c r="L10" i="249" s="1"/>
  <c r="L11" i="249" s="1"/>
  <c r="L12" i="249" s="1"/>
  <c r="L13" i="249" s="1"/>
  <c r="L14" i="249" s="1"/>
  <c r="L15" i="249" s="1"/>
  <c r="L16" i="249" s="1"/>
  <c r="L17" i="249" s="1"/>
  <c r="L18" i="249" s="1"/>
  <c r="L19" i="249" s="1"/>
  <c r="L20" i="249" s="1"/>
  <c r="L21" i="249" s="1"/>
  <c r="L22" i="249" s="1"/>
  <c r="L23" i="249" s="1"/>
  <c r="L24" i="249" s="1"/>
  <c r="L25" i="249" s="1"/>
  <c r="L26" i="249" s="1"/>
  <c r="L27" i="249" s="1"/>
  <c r="K6" i="249"/>
  <c r="K7" i="249" s="1"/>
  <c r="K8" i="249" s="1"/>
  <c r="K9" i="249" s="1"/>
  <c r="K10" i="249" s="1"/>
  <c r="K11" i="249" s="1"/>
  <c r="K12" i="249" s="1"/>
  <c r="K13" i="249" s="1"/>
  <c r="K14" i="249" s="1"/>
  <c r="K15" i="249" s="1"/>
  <c r="K16" i="249" s="1"/>
  <c r="K17" i="249" s="1"/>
  <c r="K18" i="249" s="1"/>
  <c r="K19" i="249" s="1"/>
  <c r="K20" i="249" s="1"/>
  <c r="K21" i="249" s="1"/>
  <c r="K22" i="249" s="1"/>
  <c r="K23" i="249" s="1"/>
  <c r="K24" i="249" s="1"/>
  <c r="K25" i="249" s="1"/>
  <c r="K26" i="249" s="1"/>
  <c r="K27" i="249" s="1"/>
  <c r="J6" i="249"/>
  <c r="J7" i="249" s="1"/>
  <c r="J8" i="249" s="1"/>
  <c r="J9" i="249" s="1"/>
  <c r="J10" i="249" s="1"/>
  <c r="J11" i="249" s="1"/>
  <c r="J12" i="249" s="1"/>
  <c r="J13" i="249" s="1"/>
  <c r="J14" i="249" s="1"/>
  <c r="J15" i="249" s="1"/>
  <c r="J16" i="249" s="1"/>
  <c r="J17" i="249" s="1"/>
  <c r="J18" i="249" s="1"/>
  <c r="J19" i="249" s="1"/>
  <c r="J20" i="249" s="1"/>
  <c r="J21" i="249" s="1"/>
  <c r="J22" i="249" s="1"/>
  <c r="J23" i="249" s="1"/>
  <c r="J24" i="249" s="1"/>
  <c r="J25" i="249" s="1"/>
  <c r="J26" i="249" s="1"/>
  <c r="J27" i="249" s="1"/>
  <c r="I6" i="249"/>
  <c r="I7" i="249" s="1"/>
  <c r="I8" i="249" s="1"/>
  <c r="I9" i="249" s="1"/>
  <c r="I10" i="249" s="1"/>
  <c r="I11" i="249" s="1"/>
  <c r="I12" i="249" s="1"/>
  <c r="I13" i="249" s="1"/>
  <c r="I14" i="249" s="1"/>
  <c r="I15" i="249" s="1"/>
  <c r="I16" i="249" s="1"/>
  <c r="I17" i="249" s="1"/>
  <c r="I18" i="249" s="1"/>
  <c r="I19" i="249" s="1"/>
  <c r="I20" i="249" s="1"/>
  <c r="I21" i="249" s="1"/>
  <c r="I22" i="249" s="1"/>
  <c r="I23" i="249" s="1"/>
  <c r="I24" i="249" s="1"/>
  <c r="I25" i="249" s="1"/>
  <c r="I26" i="249" s="1"/>
  <c r="I27" i="249" s="1"/>
  <c r="H6" i="249"/>
  <c r="H7" i="249" s="1"/>
  <c r="H8" i="249" s="1"/>
  <c r="H9" i="249" s="1"/>
  <c r="H10" i="249" s="1"/>
  <c r="H11" i="249" s="1"/>
  <c r="H12" i="249" s="1"/>
  <c r="H13" i="249" s="1"/>
  <c r="H14" i="249" s="1"/>
  <c r="H15" i="249" s="1"/>
  <c r="H16" i="249" s="1"/>
  <c r="H17" i="249" s="1"/>
  <c r="H18" i="249" s="1"/>
  <c r="H19" i="249" s="1"/>
  <c r="H20" i="249" s="1"/>
  <c r="H21" i="249" s="1"/>
  <c r="H22" i="249" s="1"/>
  <c r="H23" i="249" s="1"/>
  <c r="H24" i="249" s="1"/>
  <c r="H25" i="249" s="1"/>
  <c r="H26" i="249" s="1"/>
  <c r="H27" i="249" s="1"/>
  <c r="G6" i="249"/>
  <c r="G7" i="249" s="1"/>
  <c r="G8" i="249" s="1"/>
  <c r="G9" i="249" s="1"/>
  <c r="G10" i="249" s="1"/>
  <c r="G11" i="249" s="1"/>
  <c r="G12" i="249" s="1"/>
  <c r="G13" i="249" s="1"/>
  <c r="G14" i="249" s="1"/>
  <c r="G15" i="249" s="1"/>
  <c r="G16" i="249" s="1"/>
  <c r="G17" i="249" s="1"/>
  <c r="G18" i="249" s="1"/>
  <c r="G19" i="249" s="1"/>
  <c r="G20" i="249" s="1"/>
  <c r="G21" i="249" s="1"/>
  <c r="G22" i="249" s="1"/>
  <c r="G23" i="249" s="1"/>
  <c r="G24" i="249" s="1"/>
  <c r="G25" i="249" s="1"/>
  <c r="G26" i="249" s="1"/>
  <c r="G27" i="249" s="1"/>
  <c r="F6" i="249"/>
  <c r="F7" i="249" s="1"/>
  <c r="F8" i="249" s="1"/>
  <c r="F9" i="249" s="1"/>
  <c r="F10" i="249" s="1"/>
  <c r="F11" i="249" s="1"/>
  <c r="F12" i="249" s="1"/>
  <c r="F13" i="249" s="1"/>
  <c r="F14" i="249" s="1"/>
  <c r="F15" i="249" s="1"/>
  <c r="F16" i="249" s="1"/>
  <c r="F17" i="249" s="1"/>
  <c r="F18" i="249" s="1"/>
  <c r="F19" i="249" s="1"/>
  <c r="F20" i="249" s="1"/>
  <c r="F21" i="249" s="1"/>
  <c r="F22" i="249" s="1"/>
  <c r="F23" i="249" s="1"/>
  <c r="F24" i="249" s="1"/>
  <c r="F25" i="249" s="1"/>
  <c r="F26" i="249" s="1"/>
  <c r="F27" i="249" s="1"/>
  <c r="O42" i="181"/>
  <c r="P42" i="181"/>
  <c r="N42" i="181"/>
  <c r="J27" i="203"/>
  <c r="Q68" i="248"/>
  <c r="Q42" i="248"/>
  <c r="Q43" i="248" s="1"/>
  <c r="Q44" i="248" s="1"/>
  <c r="Q45" i="248" s="1"/>
  <c r="Q46" i="248" s="1"/>
  <c r="Q47" i="248" s="1"/>
  <c r="Q48" i="248" s="1"/>
  <c r="Q49" i="248" s="1"/>
  <c r="Q50" i="248" s="1"/>
  <c r="Q51" i="248" s="1"/>
  <c r="Q52" i="248" s="1"/>
  <c r="Q53" i="248" s="1"/>
  <c r="Q54" i="248" s="1"/>
  <c r="Q55" i="248" s="1"/>
  <c r="Q56" i="248" s="1"/>
  <c r="Q57" i="248" s="1"/>
  <c r="Q58" i="248" s="1"/>
  <c r="Q59" i="248" s="1"/>
  <c r="Q60" i="248" s="1"/>
  <c r="Q61" i="248" s="1"/>
  <c r="Q62" i="248" s="1"/>
  <c r="Q63" i="248" s="1"/>
  <c r="Q64" i="248" s="1"/>
  <c r="Q65" i="248" s="1"/>
  <c r="Q66" i="248" s="1"/>
  <c r="Q67" i="248" s="1"/>
  <c r="P42" i="248"/>
  <c r="P43" i="248" s="1"/>
  <c r="P44" i="248" s="1"/>
  <c r="P45" i="248" s="1"/>
  <c r="P46" i="248" s="1"/>
  <c r="P47" i="248" s="1"/>
  <c r="P48" i="248" s="1"/>
  <c r="P49" i="248" s="1"/>
  <c r="P50" i="248" s="1"/>
  <c r="P51" i="248" s="1"/>
  <c r="P52" i="248" s="1"/>
  <c r="P53" i="248" s="1"/>
  <c r="P54" i="248" s="1"/>
  <c r="P55" i="248" s="1"/>
  <c r="P56" i="248" s="1"/>
  <c r="P57" i="248" s="1"/>
  <c r="P58" i="248" s="1"/>
  <c r="P59" i="248" s="1"/>
  <c r="P60" i="248" s="1"/>
  <c r="P61" i="248" s="1"/>
  <c r="P62" i="248" s="1"/>
  <c r="P63" i="248" s="1"/>
  <c r="P64" i="248" s="1"/>
  <c r="P65" i="248" s="1"/>
  <c r="P66" i="248" s="1"/>
  <c r="P67" i="248" s="1"/>
  <c r="O42" i="248"/>
  <c r="O43" i="248" s="1"/>
  <c r="O44" i="248" s="1"/>
  <c r="O45" i="248" s="1"/>
  <c r="O46" i="248" s="1"/>
  <c r="O47" i="248" s="1"/>
  <c r="O48" i="248" s="1"/>
  <c r="O49" i="248" s="1"/>
  <c r="O50" i="248" s="1"/>
  <c r="O51" i="248" s="1"/>
  <c r="O52" i="248" s="1"/>
  <c r="O53" i="248" s="1"/>
  <c r="O54" i="248" s="1"/>
  <c r="O55" i="248" s="1"/>
  <c r="O56" i="248" s="1"/>
  <c r="O57" i="248" s="1"/>
  <c r="O58" i="248" s="1"/>
  <c r="O59" i="248" s="1"/>
  <c r="O60" i="248" s="1"/>
  <c r="O61" i="248" s="1"/>
  <c r="O62" i="248" s="1"/>
  <c r="O63" i="248" s="1"/>
  <c r="O64" i="248" s="1"/>
  <c r="O65" i="248" s="1"/>
  <c r="O66" i="248" s="1"/>
  <c r="O67" i="248" s="1"/>
  <c r="N42" i="248"/>
  <c r="N43" i="248" s="1"/>
  <c r="N44" i="248" s="1"/>
  <c r="N45" i="248" s="1"/>
  <c r="N46" i="248" s="1"/>
  <c r="N47" i="248" s="1"/>
  <c r="N48" i="248" s="1"/>
  <c r="N49" i="248" s="1"/>
  <c r="N50" i="248" s="1"/>
  <c r="N51" i="248" s="1"/>
  <c r="N52" i="248" s="1"/>
  <c r="N53" i="248" s="1"/>
  <c r="N54" i="248" s="1"/>
  <c r="N55" i="248" s="1"/>
  <c r="N56" i="248" s="1"/>
  <c r="N57" i="248" s="1"/>
  <c r="N58" i="248" s="1"/>
  <c r="N59" i="248" s="1"/>
  <c r="N60" i="248" s="1"/>
  <c r="N61" i="248" s="1"/>
  <c r="N62" i="248" s="1"/>
  <c r="N63" i="248" s="1"/>
  <c r="N64" i="248" s="1"/>
  <c r="N65" i="248" s="1"/>
  <c r="N66" i="248" s="1"/>
  <c r="N67" i="248" s="1"/>
  <c r="M42" i="248"/>
  <c r="M43" i="248" s="1"/>
  <c r="M44" i="248" s="1"/>
  <c r="M45" i="248" s="1"/>
  <c r="M46" i="248" s="1"/>
  <c r="M47" i="248" s="1"/>
  <c r="M48" i="248" s="1"/>
  <c r="M49" i="248" s="1"/>
  <c r="M50" i="248" s="1"/>
  <c r="M51" i="248" s="1"/>
  <c r="M52" i="248" s="1"/>
  <c r="M53" i="248" s="1"/>
  <c r="M54" i="248" s="1"/>
  <c r="M55" i="248" s="1"/>
  <c r="M56" i="248" s="1"/>
  <c r="M57" i="248" s="1"/>
  <c r="M58" i="248" s="1"/>
  <c r="M59" i="248" s="1"/>
  <c r="M60" i="248" s="1"/>
  <c r="M61" i="248" s="1"/>
  <c r="M62" i="248" s="1"/>
  <c r="M63" i="248" s="1"/>
  <c r="M64" i="248" s="1"/>
  <c r="M65" i="248" s="1"/>
  <c r="M66" i="248" s="1"/>
  <c r="M67" i="248" s="1"/>
  <c r="L42" i="248"/>
  <c r="L43" i="248" s="1"/>
  <c r="L44" i="248" s="1"/>
  <c r="L45" i="248" s="1"/>
  <c r="L46" i="248" s="1"/>
  <c r="L47" i="248" s="1"/>
  <c r="L48" i="248" s="1"/>
  <c r="L49" i="248" s="1"/>
  <c r="L50" i="248" s="1"/>
  <c r="L51" i="248" s="1"/>
  <c r="L52" i="248" s="1"/>
  <c r="L53" i="248" s="1"/>
  <c r="L54" i="248" s="1"/>
  <c r="L55" i="248" s="1"/>
  <c r="L56" i="248" s="1"/>
  <c r="L57" i="248" s="1"/>
  <c r="L58" i="248" s="1"/>
  <c r="L59" i="248" s="1"/>
  <c r="L60" i="248" s="1"/>
  <c r="L61" i="248" s="1"/>
  <c r="L62" i="248" s="1"/>
  <c r="L63" i="248" s="1"/>
  <c r="L64" i="248" s="1"/>
  <c r="L65" i="248" s="1"/>
  <c r="L66" i="248" s="1"/>
  <c r="L67" i="248" s="1"/>
  <c r="K42" i="248"/>
  <c r="K43" i="248" s="1"/>
  <c r="K44" i="248" s="1"/>
  <c r="K45" i="248" s="1"/>
  <c r="K46" i="248" s="1"/>
  <c r="K47" i="248" s="1"/>
  <c r="K48" i="248" s="1"/>
  <c r="K49" i="248" s="1"/>
  <c r="K50" i="248" s="1"/>
  <c r="K51" i="248" s="1"/>
  <c r="K52" i="248" s="1"/>
  <c r="K53" i="248" s="1"/>
  <c r="K54" i="248" s="1"/>
  <c r="K55" i="248" s="1"/>
  <c r="K56" i="248" s="1"/>
  <c r="K57" i="248" s="1"/>
  <c r="K58" i="248" s="1"/>
  <c r="K59" i="248" s="1"/>
  <c r="K60" i="248" s="1"/>
  <c r="K61" i="248" s="1"/>
  <c r="K62" i="248" s="1"/>
  <c r="K63" i="248" s="1"/>
  <c r="K64" i="248" s="1"/>
  <c r="K65" i="248" s="1"/>
  <c r="K66" i="248" s="1"/>
  <c r="K67" i="248" s="1"/>
  <c r="J42" i="248"/>
  <c r="J43" i="248" s="1"/>
  <c r="J44" i="248" s="1"/>
  <c r="J45" i="248" s="1"/>
  <c r="J46" i="248" s="1"/>
  <c r="J47" i="248" s="1"/>
  <c r="J48" i="248" s="1"/>
  <c r="J49" i="248" s="1"/>
  <c r="J50" i="248" s="1"/>
  <c r="J51" i="248" s="1"/>
  <c r="J52" i="248" s="1"/>
  <c r="J53" i="248" s="1"/>
  <c r="J54" i="248" s="1"/>
  <c r="J55" i="248" s="1"/>
  <c r="J56" i="248" s="1"/>
  <c r="J57" i="248" s="1"/>
  <c r="J58" i="248" s="1"/>
  <c r="J59" i="248" s="1"/>
  <c r="J60" i="248" s="1"/>
  <c r="J61" i="248" s="1"/>
  <c r="J62" i="248" s="1"/>
  <c r="J63" i="248" s="1"/>
  <c r="J64" i="248" s="1"/>
  <c r="J65" i="248" s="1"/>
  <c r="J66" i="248" s="1"/>
  <c r="J67" i="248" s="1"/>
  <c r="I42" i="248"/>
  <c r="I43" i="248" s="1"/>
  <c r="I44" i="248" s="1"/>
  <c r="I45" i="248" s="1"/>
  <c r="I46" i="248" s="1"/>
  <c r="I47" i="248" s="1"/>
  <c r="I48" i="248" s="1"/>
  <c r="I49" i="248" s="1"/>
  <c r="I50" i="248" s="1"/>
  <c r="I51" i="248" s="1"/>
  <c r="I52" i="248" s="1"/>
  <c r="I53" i="248" s="1"/>
  <c r="I54" i="248" s="1"/>
  <c r="I55" i="248" s="1"/>
  <c r="I56" i="248" s="1"/>
  <c r="I57" i="248" s="1"/>
  <c r="I58" i="248" s="1"/>
  <c r="I59" i="248" s="1"/>
  <c r="I60" i="248" s="1"/>
  <c r="I61" i="248" s="1"/>
  <c r="I62" i="248" s="1"/>
  <c r="I63" i="248" s="1"/>
  <c r="I64" i="248" s="1"/>
  <c r="I65" i="248" s="1"/>
  <c r="I66" i="248" s="1"/>
  <c r="I67" i="248" s="1"/>
  <c r="H42" i="248"/>
  <c r="H43" i="248" s="1"/>
  <c r="H44" i="248" s="1"/>
  <c r="H45" i="248" s="1"/>
  <c r="H46" i="248" s="1"/>
  <c r="H47" i="248" s="1"/>
  <c r="H48" i="248" s="1"/>
  <c r="H49" i="248" s="1"/>
  <c r="H50" i="248" s="1"/>
  <c r="H51" i="248" s="1"/>
  <c r="H52" i="248" s="1"/>
  <c r="H53" i="248" s="1"/>
  <c r="H54" i="248" s="1"/>
  <c r="H55" i="248" s="1"/>
  <c r="H56" i="248" s="1"/>
  <c r="H57" i="248" s="1"/>
  <c r="H58" i="248" s="1"/>
  <c r="H59" i="248" s="1"/>
  <c r="H60" i="248" s="1"/>
  <c r="H61" i="248" s="1"/>
  <c r="H62" i="248" s="1"/>
  <c r="H63" i="248" s="1"/>
  <c r="H64" i="248" s="1"/>
  <c r="H65" i="248" s="1"/>
  <c r="H66" i="248" s="1"/>
  <c r="H67" i="248" s="1"/>
  <c r="G42" i="248"/>
  <c r="G43" i="248" s="1"/>
  <c r="G44" i="248" s="1"/>
  <c r="G45" i="248" s="1"/>
  <c r="G46" i="248" s="1"/>
  <c r="G47" i="248" s="1"/>
  <c r="G48" i="248" s="1"/>
  <c r="G49" i="248" s="1"/>
  <c r="G50" i="248" s="1"/>
  <c r="G51" i="248" s="1"/>
  <c r="G52" i="248" s="1"/>
  <c r="G53" i="248" s="1"/>
  <c r="G54" i="248" s="1"/>
  <c r="G55" i="248" s="1"/>
  <c r="G56" i="248" s="1"/>
  <c r="G57" i="248" s="1"/>
  <c r="G58" i="248" s="1"/>
  <c r="G59" i="248" s="1"/>
  <c r="G60" i="248" s="1"/>
  <c r="G61" i="248" s="1"/>
  <c r="G62" i="248" s="1"/>
  <c r="G63" i="248" s="1"/>
  <c r="G64" i="248" s="1"/>
  <c r="G65" i="248" s="1"/>
  <c r="G66" i="248" s="1"/>
  <c r="G67" i="248" s="1"/>
  <c r="F42" i="248"/>
  <c r="F43" i="248" s="1"/>
  <c r="F44" i="248" s="1"/>
  <c r="F45" i="248" s="1"/>
  <c r="F46" i="248" s="1"/>
  <c r="F47" i="248" s="1"/>
  <c r="F48" i="248" s="1"/>
  <c r="F49" i="248" s="1"/>
  <c r="F50" i="248" s="1"/>
  <c r="F51" i="248" s="1"/>
  <c r="F52" i="248" s="1"/>
  <c r="F53" i="248" s="1"/>
  <c r="F54" i="248" s="1"/>
  <c r="F55" i="248" s="1"/>
  <c r="F56" i="248" s="1"/>
  <c r="F57" i="248" s="1"/>
  <c r="F58" i="248" s="1"/>
  <c r="F59" i="248" s="1"/>
  <c r="F60" i="248" s="1"/>
  <c r="F61" i="248" s="1"/>
  <c r="F62" i="248" s="1"/>
  <c r="F63" i="248" s="1"/>
  <c r="F64" i="248" s="1"/>
  <c r="F65" i="248" s="1"/>
  <c r="F66" i="248" s="1"/>
  <c r="F67" i="248" s="1"/>
  <c r="D33" i="248"/>
  <c r="I33" i="248" s="1"/>
  <c r="G6" i="248"/>
  <c r="G7" i="248" s="1"/>
  <c r="G8" i="248" s="1"/>
  <c r="G9" i="248" s="1"/>
  <c r="G10" i="248" s="1"/>
  <c r="G11" i="248" s="1"/>
  <c r="G12" i="248" s="1"/>
  <c r="G13" i="248" s="1"/>
  <c r="G14" i="248" s="1"/>
  <c r="G15" i="248" s="1"/>
  <c r="G16" i="248" s="1"/>
  <c r="G17" i="248" s="1"/>
  <c r="G18" i="248" s="1"/>
  <c r="G19" i="248" s="1"/>
  <c r="G20" i="248" s="1"/>
  <c r="G21" i="248" s="1"/>
  <c r="G22" i="248" s="1"/>
  <c r="G23" i="248" s="1"/>
  <c r="G24" i="248" s="1"/>
  <c r="G25" i="248" s="1"/>
  <c r="G26" i="248" s="1"/>
  <c r="G27" i="248" s="1"/>
  <c r="G28" i="248" s="1"/>
  <c r="G29" i="248" s="1"/>
  <c r="G30" i="248" s="1"/>
  <c r="G31" i="248" s="1"/>
  <c r="G32" i="248" s="1"/>
  <c r="H6" i="248"/>
  <c r="H7" i="248" s="1"/>
  <c r="H8" i="248" s="1"/>
  <c r="H9" i="248" s="1"/>
  <c r="H10" i="248" s="1"/>
  <c r="H11" i="248" s="1"/>
  <c r="H12" i="248" s="1"/>
  <c r="H13" i="248" s="1"/>
  <c r="H14" i="248" s="1"/>
  <c r="H15" i="248" s="1"/>
  <c r="H16" i="248" s="1"/>
  <c r="H17" i="248" s="1"/>
  <c r="H18" i="248" s="1"/>
  <c r="H19" i="248" s="1"/>
  <c r="H20" i="248" s="1"/>
  <c r="H21" i="248" s="1"/>
  <c r="H22" i="248" s="1"/>
  <c r="H23" i="248" s="1"/>
  <c r="H24" i="248" s="1"/>
  <c r="H25" i="248" s="1"/>
  <c r="H26" i="248" s="1"/>
  <c r="H27" i="248" s="1"/>
  <c r="H28" i="248" s="1"/>
  <c r="H29" i="248" s="1"/>
  <c r="H30" i="248" s="1"/>
  <c r="H31" i="248" s="1"/>
  <c r="H32" i="248" s="1"/>
  <c r="I6" i="248"/>
  <c r="I7" i="248" s="1"/>
  <c r="I8" i="248" s="1"/>
  <c r="I9" i="248" s="1"/>
  <c r="I10" i="248" s="1"/>
  <c r="I11" i="248" s="1"/>
  <c r="I12" i="248" s="1"/>
  <c r="I13" i="248" s="1"/>
  <c r="I14" i="248" s="1"/>
  <c r="I15" i="248" s="1"/>
  <c r="I16" i="248" s="1"/>
  <c r="I17" i="248" s="1"/>
  <c r="I18" i="248" s="1"/>
  <c r="I19" i="248" s="1"/>
  <c r="I20" i="248" s="1"/>
  <c r="I21" i="248" s="1"/>
  <c r="I22" i="248" s="1"/>
  <c r="I23" i="248" s="1"/>
  <c r="I24" i="248" s="1"/>
  <c r="I25" i="248" s="1"/>
  <c r="I26" i="248" s="1"/>
  <c r="I27" i="248" s="1"/>
  <c r="I28" i="248" s="1"/>
  <c r="I29" i="248" s="1"/>
  <c r="I30" i="248" s="1"/>
  <c r="I31" i="248" s="1"/>
  <c r="I32" i="248" s="1"/>
  <c r="J6" i="248"/>
  <c r="J7" i="248" s="1"/>
  <c r="J8" i="248" s="1"/>
  <c r="J9" i="248" s="1"/>
  <c r="J10" i="248" s="1"/>
  <c r="J11" i="248" s="1"/>
  <c r="J12" i="248" s="1"/>
  <c r="J13" i="248" s="1"/>
  <c r="J14" i="248" s="1"/>
  <c r="J15" i="248" s="1"/>
  <c r="J16" i="248" s="1"/>
  <c r="J17" i="248" s="1"/>
  <c r="J18" i="248" s="1"/>
  <c r="J19" i="248" s="1"/>
  <c r="J20" i="248" s="1"/>
  <c r="J21" i="248" s="1"/>
  <c r="J22" i="248" s="1"/>
  <c r="J23" i="248" s="1"/>
  <c r="J24" i="248" s="1"/>
  <c r="J25" i="248" s="1"/>
  <c r="J26" i="248" s="1"/>
  <c r="J27" i="248" s="1"/>
  <c r="J28" i="248" s="1"/>
  <c r="J29" i="248" s="1"/>
  <c r="J30" i="248" s="1"/>
  <c r="J31" i="248" s="1"/>
  <c r="J32" i="248" s="1"/>
  <c r="K6" i="248"/>
  <c r="K7" i="248" s="1"/>
  <c r="K8" i="248" s="1"/>
  <c r="K9" i="248" s="1"/>
  <c r="K10" i="248" s="1"/>
  <c r="K11" i="248" s="1"/>
  <c r="K12" i="248" s="1"/>
  <c r="K13" i="248" s="1"/>
  <c r="K14" i="248" s="1"/>
  <c r="K15" i="248" s="1"/>
  <c r="K16" i="248" s="1"/>
  <c r="K17" i="248" s="1"/>
  <c r="K18" i="248" s="1"/>
  <c r="K19" i="248" s="1"/>
  <c r="K20" i="248" s="1"/>
  <c r="K21" i="248" s="1"/>
  <c r="K22" i="248" s="1"/>
  <c r="K23" i="248" s="1"/>
  <c r="K24" i="248" s="1"/>
  <c r="K25" i="248" s="1"/>
  <c r="K26" i="248" s="1"/>
  <c r="K27" i="248" s="1"/>
  <c r="K28" i="248" s="1"/>
  <c r="K29" i="248" s="1"/>
  <c r="K30" i="248" s="1"/>
  <c r="K31" i="248" s="1"/>
  <c r="K32" i="248" s="1"/>
  <c r="L6" i="248"/>
  <c r="L7" i="248" s="1"/>
  <c r="L8" i="248" s="1"/>
  <c r="L9" i="248" s="1"/>
  <c r="L10" i="248" s="1"/>
  <c r="L11" i="248" s="1"/>
  <c r="L12" i="248" s="1"/>
  <c r="L13" i="248" s="1"/>
  <c r="L14" i="248" s="1"/>
  <c r="L15" i="248" s="1"/>
  <c r="L16" i="248" s="1"/>
  <c r="L17" i="248" s="1"/>
  <c r="L18" i="248" s="1"/>
  <c r="L19" i="248" s="1"/>
  <c r="L20" i="248" s="1"/>
  <c r="L21" i="248" s="1"/>
  <c r="L22" i="248" s="1"/>
  <c r="L23" i="248" s="1"/>
  <c r="L24" i="248" s="1"/>
  <c r="L25" i="248" s="1"/>
  <c r="L26" i="248" s="1"/>
  <c r="L27" i="248" s="1"/>
  <c r="L28" i="248" s="1"/>
  <c r="L29" i="248" s="1"/>
  <c r="L30" i="248" s="1"/>
  <c r="L31" i="248" s="1"/>
  <c r="L32" i="248" s="1"/>
  <c r="M6" i="248"/>
  <c r="M7" i="248" s="1"/>
  <c r="M8" i="248" s="1"/>
  <c r="M9" i="248" s="1"/>
  <c r="M10" i="248" s="1"/>
  <c r="M11" i="248" s="1"/>
  <c r="M12" i="248" s="1"/>
  <c r="M13" i="248" s="1"/>
  <c r="M14" i="248" s="1"/>
  <c r="M15" i="248" s="1"/>
  <c r="M16" i="248" s="1"/>
  <c r="M17" i="248" s="1"/>
  <c r="M18" i="248" s="1"/>
  <c r="M19" i="248" s="1"/>
  <c r="M20" i="248" s="1"/>
  <c r="M21" i="248" s="1"/>
  <c r="M22" i="248" s="1"/>
  <c r="M23" i="248" s="1"/>
  <c r="M24" i="248" s="1"/>
  <c r="M25" i="248" s="1"/>
  <c r="M26" i="248" s="1"/>
  <c r="M27" i="248" s="1"/>
  <c r="M28" i="248" s="1"/>
  <c r="M29" i="248" s="1"/>
  <c r="M30" i="248" s="1"/>
  <c r="M31" i="248" s="1"/>
  <c r="M32" i="248" s="1"/>
  <c r="N6" i="248"/>
  <c r="N7" i="248" s="1"/>
  <c r="N8" i="248" s="1"/>
  <c r="N9" i="248" s="1"/>
  <c r="N10" i="248" s="1"/>
  <c r="N11" i="248" s="1"/>
  <c r="N12" i="248" s="1"/>
  <c r="N13" i="248" s="1"/>
  <c r="N14" i="248" s="1"/>
  <c r="N15" i="248" s="1"/>
  <c r="N16" i="248" s="1"/>
  <c r="N17" i="248" s="1"/>
  <c r="N18" i="248" s="1"/>
  <c r="N19" i="248" s="1"/>
  <c r="N20" i="248" s="1"/>
  <c r="N21" i="248" s="1"/>
  <c r="N22" i="248" s="1"/>
  <c r="N23" i="248" s="1"/>
  <c r="N24" i="248" s="1"/>
  <c r="N25" i="248" s="1"/>
  <c r="N26" i="248" s="1"/>
  <c r="N27" i="248" s="1"/>
  <c r="N28" i="248" s="1"/>
  <c r="N29" i="248" s="1"/>
  <c r="N30" i="248" s="1"/>
  <c r="N31" i="248" s="1"/>
  <c r="N32" i="248" s="1"/>
  <c r="O6" i="248"/>
  <c r="O7" i="248" s="1"/>
  <c r="O8" i="248" s="1"/>
  <c r="O9" i="248" s="1"/>
  <c r="O10" i="248" s="1"/>
  <c r="O11" i="248" s="1"/>
  <c r="O12" i="248" s="1"/>
  <c r="O13" i="248" s="1"/>
  <c r="O14" i="248" s="1"/>
  <c r="O15" i="248" s="1"/>
  <c r="O16" i="248" s="1"/>
  <c r="O17" i="248" s="1"/>
  <c r="O18" i="248" s="1"/>
  <c r="O19" i="248" s="1"/>
  <c r="O20" i="248" s="1"/>
  <c r="O21" i="248" s="1"/>
  <c r="O22" i="248" s="1"/>
  <c r="O23" i="248" s="1"/>
  <c r="O24" i="248" s="1"/>
  <c r="O25" i="248" s="1"/>
  <c r="O26" i="248" s="1"/>
  <c r="O27" i="248" s="1"/>
  <c r="O28" i="248" s="1"/>
  <c r="O29" i="248" s="1"/>
  <c r="O30" i="248" s="1"/>
  <c r="O31" i="248" s="1"/>
  <c r="O32" i="248" s="1"/>
  <c r="P6" i="248"/>
  <c r="P7" i="248" s="1"/>
  <c r="P8" i="248" s="1"/>
  <c r="P9" i="248" s="1"/>
  <c r="P10" i="248" s="1"/>
  <c r="P11" i="248" s="1"/>
  <c r="P12" i="248" s="1"/>
  <c r="P13" i="248" s="1"/>
  <c r="P14" i="248" s="1"/>
  <c r="P15" i="248" s="1"/>
  <c r="P16" i="248" s="1"/>
  <c r="P17" i="248" s="1"/>
  <c r="P18" i="248" s="1"/>
  <c r="P19" i="248" s="1"/>
  <c r="P20" i="248" s="1"/>
  <c r="P21" i="248" s="1"/>
  <c r="P22" i="248" s="1"/>
  <c r="P23" i="248" s="1"/>
  <c r="P24" i="248" s="1"/>
  <c r="P25" i="248" s="1"/>
  <c r="P26" i="248" s="1"/>
  <c r="P27" i="248" s="1"/>
  <c r="P28" i="248" s="1"/>
  <c r="P29" i="248" s="1"/>
  <c r="P30" i="248" s="1"/>
  <c r="P31" i="248" s="1"/>
  <c r="P32" i="248" s="1"/>
  <c r="Q6" i="248"/>
  <c r="Q7" i="248" s="1"/>
  <c r="Q8" i="248" s="1"/>
  <c r="Q9" i="248" s="1"/>
  <c r="Q10" i="248" s="1"/>
  <c r="Q11" i="248" s="1"/>
  <c r="Q12" i="248" s="1"/>
  <c r="Q13" i="248" s="1"/>
  <c r="Q14" i="248" s="1"/>
  <c r="Q15" i="248" s="1"/>
  <c r="Q16" i="248" s="1"/>
  <c r="Q17" i="248" s="1"/>
  <c r="Q18" i="248" s="1"/>
  <c r="Q19" i="248" s="1"/>
  <c r="Q20" i="248" s="1"/>
  <c r="Q21" i="248" s="1"/>
  <c r="Q22" i="248" s="1"/>
  <c r="Q23" i="248" s="1"/>
  <c r="Q24" i="248" s="1"/>
  <c r="Q25" i="248" s="1"/>
  <c r="Q26" i="248" s="1"/>
  <c r="Q27" i="248" s="1"/>
  <c r="Q28" i="248" s="1"/>
  <c r="Q29" i="248" s="1"/>
  <c r="Q30" i="248" s="1"/>
  <c r="Q31" i="248" s="1"/>
  <c r="Q32" i="248" s="1"/>
  <c r="F6" i="248"/>
  <c r="F7" i="248" s="1"/>
  <c r="F8" i="248" s="1"/>
  <c r="F9" i="248" s="1"/>
  <c r="F10" i="248" s="1"/>
  <c r="F11" i="248" s="1"/>
  <c r="F12" i="248" s="1"/>
  <c r="F13" i="248" s="1"/>
  <c r="F14" i="248" s="1"/>
  <c r="F15" i="248" s="1"/>
  <c r="F16" i="248" s="1"/>
  <c r="F17" i="248" s="1"/>
  <c r="F18" i="248" s="1"/>
  <c r="F19" i="248" s="1"/>
  <c r="F20" i="248" s="1"/>
  <c r="F21" i="248" s="1"/>
  <c r="F22" i="248" s="1"/>
  <c r="F23" i="248" s="1"/>
  <c r="F24" i="248" s="1"/>
  <c r="F25" i="248" s="1"/>
  <c r="F26" i="248" s="1"/>
  <c r="F27" i="248" s="1"/>
  <c r="F28" i="248" s="1"/>
  <c r="F29" i="248" s="1"/>
  <c r="F30" i="248" s="1"/>
  <c r="F31" i="248" s="1"/>
  <c r="F32" i="248" s="1"/>
  <c r="F57" i="254" l="1"/>
  <c r="D58" i="254"/>
  <c r="D60" i="254" s="1"/>
  <c r="F55" i="254"/>
  <c r="F35" i="254"/>
  <c r="D38" i="254"/>
  <c r="D40" i="254" s="1"/>
  <c r="F31" i="254"/>
  <c r="F36" i="254"/>
  <c r="C37" i="254"/>
  <c r="F37" i="254" s="1"/>
  <c r="F28" i="254"/>
  <c r="F25" i="254"/>
  <c r="F24" i="254"/>
  <c r="B58" i="254"/>
  <c r="B60" i="254" s="1"/>
  <c r="F60" i="254" s="1"/>
  <c r="F6" i="254"/>
  <c r="F16" i="254"/>
  <c r="F15" i="254"/>
  <c r="F13" i="254"/>
  <c r="F12" i="254"/>
  <c r="C54" i="254"/>
  <c r="C58" i="254" s="1"/>
  <c r="C60" i="254" s="1"/>
  <c r="F8" i="254"/>
  <c r="F44" i="254"/>
  <c r="F5" i="254"/>
  <c r="F11" i="254"/>
  <c r="C4" i="254"/>
  <c r="K46" i="253"/>
  <c r="G46" i="253"/>
  <c r="M46" i="253"/>
  <c r="H46" i="253"/>
  <c r="L46" i="253"/>
  <c r="F46" i="253"/>
  <c r="K85" i="253"/>
  <c r="G85" i="253"/>
  <c r="J85" i="253"/>
  <c r="F85" i="253"/>
  <c r="L85" i="253"/>
  <c r="I85" i="253"/>
  <c r="I41" i="253"/>
  <c r="M41" i="253"/>
  <c r="D92" i="253" s="1"/>
  <c r="H42" i="253"/>
  <c r="D93" i="253" s="1"/>
  <c r="L42" i="253"/>
  <c r="I43" i="253"/>
  <c r="I45" i="253"/>
  <c r="L84" i="253"/>
  <c r="H84" i="253"/>
  <c r="K84" i="253"/>
  <c r="G84" i="253"/>
  <c r="I84" i="253"/>
  <c r="F84" i="253"/>
  <c r="H85" i="253"/>
  <c r="L88" i="253"/>
  <c r="H88" i="253"/>
  <c r="K88" i="253"/>
  <c r="G88" i="253"/>
  <c r="J88" i="253"/>
  <c r="I88" i="253"/>
  <c r="I42" i="253"/>
  <c r="M42" i="253"/>
  <c r="J43" i="253"/>
  <c r="F43" i="253"/>
  <c r="K43" i="253"/>
  <c r="L45" i="253"/>
  <c r="H45" i="253"/>
  <c r="D96" i="253" s="1"/>
  <c r="J45" i="253"/>
  <c r="J84" i="253"/>
  <c r="M85" i="253"/>
  <c r="F88" i="253"/>
  <c r="I44" i="253"/>
  <c r="M44" i="253"/>
  <c r="K89" i="253"/>
  <c r="G89" i="253"/>
  <c r="J89" i="253"/>
  <c r="F89" i="253"/>
  <c r="M89" i="253"/>
  <c r="I86" i="253"/>
  <c r="M86" i="253"/>
  <c r="H87" i="253"/>
  <c r="D95" i="253" s="1"/>
  <c r="L87" i="253"/>
  <c r="I87" i="253"/>
  <c r="M87" i="253"/>
  <c r="I28" i="252"/>
  <c r="M28" i="252"/>
  <c r="H29" i="252"/>
  <c r="L29" i="252"/>
  <c r="I29" i="252"/>
  <c r="M29" i="252"/>
  <c r="D67" i="252"/>
  <c r="L58" i="252"/>
  <c r="H58" i="252"/>
  <c r="K58" i="252"/>
  <c r="G58" i="252"/>
  <c r="J58" i="252"/>
  <c r="F58" i="252"/>
  <c r="G28" i="252"/>
  <c r="D64" i="252" s="1"/>
  <c r="K28" i="252"/>
  <c r="F29" i="252"/>
  <c r="D65" i="252" s="1"/>
  <c r="J29" i="252"/>
  <c r="L30" i="252"/>
  <c r="H30" i="252"/>
  <c r="D66" i="252" s="1"/>
  <c r="J30" i="252"/>
  <c r="I58" i="252"/>
  <c r="G31" i="252"/>
  <c r="K31" i="252"/>
  <c r="I59" i="252"/>
  <c r="M59" i="252"/>
  <c r="H60" i="252"/>
  <c r="L60" i="252"/>
  <c r="G61" i="252"/>
  <c r="K61" i="252"/>
  <c r="I60" i="252"/>
  <c r="M60" i="252"/>
  <c r="I31" i="252"/>
  <c r="M31" i="252"/>
  <c r="F60" i="252"/>
  <c r="J60" i="252"/>
  <c r="I61" i="252"/>
  <c r="M61" i="252"/>
  <c r="L73" i="251"/>
  <c r="H73" i="251"/>
  <c r="M73" i="251"/>
  <c r="G73" i="251"/>
  <c r="K73" i="251"/>
  <c r="F73" i="251"/>
  <c r="J73" i="251"/>
  <c r="I73" i="251"/>
  <c r="K33" i="251"/>
  <c r="G33" i="251"/>
  <c r="J33" i="251"/>
  <c r="F33" i="251"/>
  <c r="D76" i="251" s="1"/>
  <c r="L38" i="251"/>
  <c r="H38" i="251"/>
  <c r="K38" i="251"/>
  <c r="G38" i="251"/>
  <c r="I38" i="251"/>
  <c r="F38" i="251"/>
  <c r="H33" i="251"/>
  <c r="J35" i="251"/>
  <c r="F35" i="251"/>
  <c r="H35" i="251"/>
  <c r="L35" i="251"/>
  <c r="G35" i="251"/>
  <c r="J38" i="251"/>
  <c r="K34" i="251"/>
  <c r="I34" i="251"/>
  <c r="J71" i="251"/>
  <c r="F71" i="251"/>
  <c r="M71" i="251"/>
  <c r="H71" i="251"/>
  <c r="L71" i="251"/>
  <c r="G71" i="251"/>
  <c r="F34" i="251"/>
  <c r="J34" i="251"/>
  <c r="L69" i="251"/>
  <c r="H69" i="251"/>
  <c r="M69" i="251"/>
  <c r="G69" i="251"/>
  <c r="K69" i="251"/>
  <c r="F69" i="251"/>
  <c r="I71" i="251"/>
  <c r="I36" i="251"/>
  <c r="H37" i="251"/>
  <c r="D80" i="251" s="1"/>
  <c r="L37" i="251"/>
  <c r="I70" i="251"/>
  <c r="F36" i="251"/>
  <c r="D79" i="251" s="1"/>
  <c r="J36" i="251"/>
  <c r="I37" i="251"/>
  <c r="K70" i="251"/>
  <c r="G70" i="251"/>
  <c r="J70" i="251"/>
  <c r="I68" i="251"/>
  <c r="M68" i="251"/>
  <c r="I72" i="251"/>
  <c r="M72" i="251"/>
  <c r="F86" i="250"/>
  <c r="I86" i="250"/>
  <c r="L85" i="250"/>
  <c r="P85" i="250"/>
  <c r="F85" i="250"/>
  <c r="Q85" i="250"/>
  <c r="H85" i="250"/>
  <c r="I42" i="250"/>
  <c r="H42" i="250"/>
  <c r="F42" i="250"/>
  <c r="O42" i="250"/>
  <c r="K42" i="250"/>
  <c r="G42" i="250"/>
  <c r="N42" i="250"/>
  <c r="J42" i="250"/>
  <c r="N86" i="250"/>
  <c r="J86" i="250"/>
  <c r="O85" i="250"/>
  <c r="K85" i="250"/>
  <c r="G85" i="250"/>
  <c r="N85" i="250"/>
  <c r="J85" i="250"/>
  <c r="F66" i="250"/>
  <c r="F67" i="250" s="1"/>
  <c r="F68" i="250" s="1"/>
  <c r="F69" i="250" s="1"/>
  <c r="F70" i="250" s="1"/>
  <c r="F71" i="250" s="1"/>
  <c r="F72" i="250" s="1"/>
  <c r="F73" i="250" s="1"/>
  <c r="F74" i="250" s="1"/>
  <c r="F75" i="250" s="1"/>
  <c r="F76" i="250" s="1"/>
  <c r="F77" i="250" s="1"/>
  <c r="F78" i="250" s="1"/>
  <c r="F79" i="250" s="1"/>
  <c r="F80" i="250" s="1"/>
  <c r="F81" i="250" s="1"/>
  <c r="F82" i="250" s="1"/>
  <c r="F83" i="250" s="1"/>
  <c r="J66" i="250"/>
  <c r="J67" i="250" s="1"/>
  <c r="J68" i="250" s="1"/>
  <c r="J69" i="250" s="1"/>
  <c r="J70" i="250" s="1"/>
  <c r="J71" i="250" s="1"/>
  <c r="J72" i="250" s="1"/>
  <c r="J73" i="250" s="1"/>
  <c r="J74" i="250" s="1"/>
  <c r="J75" i="250" s="1"/>
  <c r="J76" i="250" s="1"/>
  <c r="J77" i="250" s="1"/>
  <c r="J78" i="250" s="1"/>
  <c r="J79" i="250" s="1"/>
  <c r="J80" i="250" s="1"/>
  <c r="J81" i="250" s="1"/>
  <c r="J82" i="250" s="1"/>
  <c r="J83" i="250" s="1"/>
  <c r="N66" i="250"/>
  <c r="N67" i="250" s="1"/>
  <c r="N68" i="250" s="1"/>
  <c r="N69" i="250" s="1"/>
  <c r="N70" i="250" s="1"/>
  <c r="N71" i="250" s="1"/>
  <c r="N72" i="250" s="1"/>
  <c r="N73" i="250" s="1"/>
  <c r="N74" i="250" s="1"/>
  <c r="N75" i="250" s="1"/>
  <c r="N76" i="250" s="1"/>
  <c r="N77" i="250" s="1"/>
  <c r="N78" i="250" s="1"/>
  <c r="N79" i="250" s="1"/>
  <c r="N80" i="250" s="1"/>
  <c r="N81" i="250" s="1"/>
  <c r="N82" i="250" s="1"/>
  <c r="N83" i="250" s="1"/>
  <c r="G66" i="250"/>
  <c r="G67" i="250" s="1"/>
  <c r="G68" i="250" s="1"/>
  <c r="G69" i="250" s="1"/>
  <c r="G70" i="250" s="1"/>
  <c r="G71" i="250" s="1"/>
  <c r="G72" i="250" s="1"/>
  <c r="G73" i="250" s="1"/>
  <c r="G74" i="250" s="1"/>
  <c r="G75" i="250" s="1"/>
  <c r="G76" i="250" s="1"/>
  <c r="G77" i="250" s="1"/>
  <c r="G78" i="250" s="1"/>
  <c r="G79" i="250" s="1"/>
  <c r="G80" i="250" s="1"/>
  <c r="G81" i="250" s="1"/>
  <c r="G82" i="250" s="1"/>
  <c r="G83" i="250" s="1"/>
  <c r="K66" i="250"/>
  <c r="K67" i="250" s="1"/>
  <c r="K68" i="250" s="1"/>
  <c r="K69" i="250" s="1"/>
  <c r="K70" i="250" s="1"/>
  <c r="K71" i="250" s="1"/>
  <c r="K72" i="250" s="1"/>
  <c r="K73" i="250" s="1"/>
  <c r="K74" i="250" s="1"/>
  <c r="K75" i="250" s="1"/>
  <c r="K76" i="250" s="1"/>
  <c r="K77" i="250" s="1"/>
  <c r="K78" i="250" s="1"/>
  <c r="K79" i="250" s="1"/>
  <c r="K80" i="250" s="1"/>
  <c r="K81" i="250" s="1"/>
  <c r="K82" i="250" s="1"/>
  <c r="K83" i="250" s="1"/>
  <c r="O66" i="250"/>
  <c r="O67" i="250" s="1"/>
  <c r="O68" i="250" s="1"/>
  <c r="O69" i="250" s="1"/>
  <c r="O70" i="250" s="1"/>
  <c r="O71" i="250" s="1"/>
  <c r="O72" i="250" s="1"/>
  <c r="O73" i="250" s="1"/>
  <c r="O74" i="250" s="1"/>
  <c r="O75" i="250" s="1"/>
  <c r="O76" i="250" s="1"/>
  <c r="O77" i="250" s="1"/>
  <c r="O78" i="250" s="1"/>
  <c r="O79" i="250" s="1"/>
  <c r="O80" i="250" s="1"/>
  <c r="O81" i="250" s="1"/>
  <c r="O82" i="250" s="1"/>
  <c r="O83" i="250" s="1"/>
  <c r="P51" i="250"/>
  <c r="P52" i="250" s="1"/>
  <c r="P53" i="250" s="1"/>
  <c r="P54" i="250" s="1"/>
  <c r="P55" i="250" s="1"/>
  <c r="P56" i="250" s="1"/>
  <c r="P57" i="250" s="1"/>
  <c r="P58" i="250" s="1"/>
  <c r="P59" i="250" s="1"/>
  <c r="P60" i="250" s="1"/>
  <c r="P61" i="250" s="1"/>
  <c r="P62" i="250" s="1"/>
  <c r="P63" i="250" s="1"/>
  <c r="P64" i="250" s="1"/>
  <c r="P65" i="250" s="1"/>
  <c r="P66" i="250" s="1"/>
  <c r="P67" i="250" s="1"/>
  <c r="P68" i="250" s="1"/>
  <c r="P69" i="250" s="1"/>
  <c r="P70" i="250" s="1"/>
  <c r="P71" i="250" s="1"/>
  <c r="P72" i="250" s="1"/>
  <c r="P73" i="250" s="1"/>
  <c r="P74" i="250" s="1"/>
  <c r="P75" i="250" s="1"/>
  <c r="P76" i="250" s="1"/>
  <c r="P77" i="250" s="1"/>
  <c r="P78" i="250" s="1"/>
  <c r="P79" i="250" s="1"/>
  <c r="P80" i="250" s="1"/>
  <c r="P81" i="250" s="1"/>
  <c r="P82" i="250" s="1"/>
  <c r="P83" i="250" s="1"/>
  <c r="L51" i="250"/>
  <c r="L52" i="250" s="1"/>
  <c r="L53" i="250" s="1"/>
  <c r="L54" i="250" s="1"/>
  <c r="L55" i="250" s="1"/>
  <c r="L56" i="250" s="1"/>
  <c r="L57" i="250" s="1"/>
  <c r="L58" i="250" s="1"/>
  <c r="L59" i="250" s="1"/>
  <c r="L60" i="250" s="1"/>
  <c r="L61" i="250" s="1"/>
  <c r="L62" i="250" s="1"/>
  <c r="L63" i="250" s="1"/>
  <c r="L64" i="250" s="1"/>
  <c r="L65" i="250" s="1"/>
  <c r="L66" i="250" s="1"/>
  <c r="L67" i="250" s="1"/>
  <c r="L68" i="250" s="1"/>
  <c r="L69" i="250" s="1"/>
  <c r="L70" i="250" s="1"/>
  <c r="L71" i="250" s="1"/>
  <c r="L72" i="250" s="1"/>
  <c r="L73" i="250" s="1"/>
  <c r="L74" i="250" s="1"/>
  <c r="L75" i="250" s="1"/>
  <c r="L76" i="250" s="1"/>
  <c r="L77" i="250" s="1"/>
  <c r="L78" i="250" s="1"/>
  <c r="L79" i="250" s="1"/>
  <c r="L80" i="250" s="1"/>
  <c r="L81" i="250" s="1"/>
  <c r="L82" i="250" s="1"/>
  <c r="L83" i="250" s="1"/>
  <c r="H51" i="250"/>
  <c r="H52" i="250" s="1"/>
  <c r="H53" i="250" s="1"/>
  <c r="H54" i="250" s="1"/>
  <c r="H55" i="250" s="1"/>
  <c r="H56" i="250" s="1"/>
  <c r="H57" i="250" s="1"/>
  <c r="H58" i="250" s="1"/>
  <c r="H59" i="250" s="1"/>
  <c r="H60" i="250" s="1"/>
  <c r="H61" i="250" s="1"/>
  <c r="H62" i="250" s="1"/>
  <c r="H63" i="250" s="1"/>
  <c r="H64" i="250" s="1"/>
  <c r="H65" i="250" s="1"/>
  <c r="H66" i="250" s="1"/>
  <c r="H67" i="250" s="1"/>
  <c r="H68" i="250" s="1"/>
  <c r="H69" i="250" s="1"/>
  <c r="H70" i="250" s="1"/>
  <c r="H71" i="250" s="1"/>
  <c r="H72" i="250" s="1"/>
  <c r="H73" i="250" s="1"/>
  <c r="H74" i="250" s="1"/>
  <c r="H75" i="250" s="1"/>
  <c r="H76" i="250" s="1"/>
  <c r="H77" i="250" s="1"/>
  <c r="H78" i="250" s="1"/>
  <c r="H79" i="250" s="1"/>
  <c r="H80" i="250" s="1"/>
  <c r="H81" i="250" s="1"/>
  <c r="H82" i="250" s="1"/>
  <c r="H83" i="250" s="1"/>
  <c r="D67" i="249"/>
  <c r="D66" i="249"/>
  <c r="F28" i="249"/>
  <c r="N28" i="249"/>
  <c r="F73" i="248"/>
  <c r="F71" i="248"/>
  <c r="P71" i="248"/>
  <c r="O71" i="248"/>
  <c r="Q73" i="248"/>
  <c r="F72" i="248"/>
  <c r="N72" i="248"/>
  <c r="Q72" i="248"/>
  <c r="K72" i="248"/>
  <c r="G72" i="248"/>
  <c r="G71" i="248"/>
  <c r="L71" i="248"/>
  <c r="H71" i="248"/>
  <c r="N71" i="248"/>
  <c r="Q71" i="248"/>
  <c r="J71" i="248"/>
  <c r="Q69" i="248"/>
  <c r="N69" i="248"/>
  <c r="J69" i="248"/>
  <c r="M70" i="248"/>
  <c r="G69" i="248"/>
  <c r="K69" i="248"/>
  <c r="O69" i="248"/>
  <c r="F70" i="248"/>
  <c r="J70" i="248"/>
  <c r="N70" i="248"/>
  <c r="I71" i="248"/>
  <c r="M71" i="248"/>
  <c r="H72" i="248"/>
  <c r="L72" i="248"/>
  <c r="P72" i="248"/>
  <c r="G73" i="248"/>
  <c r="K73" i="248"/>
  <c r="O73" i="248"/>
  <c r="H69" i="248"/>
  <c r="L69" i="248"/>
  <c r="P69" i="248"/>
  <c r="G70" i="248"/>
  <c r="K70" i="248"/>
  <c r="O70" i="248"/>
  <c r="I72" i="248"/>
  <c r="M72" i="248"/>
  <c r="H73" i="248"/>
  <c r="L73" i="248"/>
  <c r="P73" i="248"/>
  <c r="I70" i="248"/>
  <c r="Q70" i="248"/>
  <c r="I69" i="248"/>
  <c r="M69" i="248"/>
  <c r="H70" i="248"/>
  <c r="L70" i="248"/>
  <c r="I73" i="248"/>
  <c r="M73" i="248"/>
  <c r="L37" i="248"/>
  <c r="M34" i="248"/>
  <c r="M36" i="248"/>
  <c r="M38" i="248"/>
  <c r="Q37" i="248"/>
  <c r="I37" i="248"/>
  <c r="I36" i="248"/>
  <c r="L34" i="248"/>
  <c r="L38" i="248"/>
  <c r="P37" i="248"/>
  <c r="H37" i="248"/>
  <c r="Q34" i="248"/>
  <c r="I34" i="248"/>
  <c r="Q38" i="248"/>
  <c r="I38" i="248"/>
  <c r="M37" i="248"/>
  <c r="Q36" i="248"/>
  <c r="P34" i="248"/>
  <c r="H34" i="248"/>
  <c r="L36" i="248"/>
  <c r="P35" i="248"/>
  <c r="H35" i="248"/>
  <c r="O38" i="248"/>
  <c r="K38" i="248"/>
  <c r="G38" i="248"/>
  <c r="O37" i="248"/>
  <c r="K37" i="248"/>
  <c r="G37" i="248"/>
  <c r="O36" i="248"/>
  <c r="K36" i="248"/>
  <c r="G36" i="248"/>
  <c r="O35" i="248"/>
  <c r="K35" i="248"/>
  <c r="G35" i="248"/>
  <c r="O34" i="248"/>
  <c r="K34" i="248"/>
  <c r="G34" i="248"/>
  <c r="Q35" i="248"/>
  <c r="M35" i="248"/>
  <c r="I35" i="248"/>
  <c r="P36" i="248"/>
  <c r="H36" i="248"/>
  <c r="L35" i="248"/>
  <c r="N38" i="248"/>
  <c r="J38" i="248"/>
  <c r="N37" i="248"/>
  <c r="J37" i="248"/>
  <c r="N36" i="248"/>
  <c r="J36" i="248"/>
  <c r="N35" i="248"/>
  <c r="J35" i="248"/>
  <c r="N34" i="248"/>
  <c r="J34" i="248"/>
  <c r="Q66" i="250"/>
  <c r="Q67" i="250" s="1"/>
  <c r="Q68" i="250" s="1"/>
  <c r="Q69" i="250" s="1"/>
  <c r="Q70" i="250" s="1"/>
  <c r="Q71" i="250" s="1"/>
  <c r="Q72" i="250" s="1"/>
  <c r="Q73" i="250" s="1"/>
  <c r="Q74" i="250" s="1"/>
  <c r="Q75" i="250" s="1"/>
  <c r="Q76" i="250" s="1"/>
  <c r="Q77" i="250" s="1"/>
  <c r="Q78" i="250" s="1"/>
  <c r="Q79" i="250" s="1"/>
  <c r="Q80" i="250" s="1"/>
  <c r="Q81" i="250" s="1"/>
  <c r="Q82" i="250" s="1"/>
  <c r="Q83" i="250" s="1"/>
  <c r="M66" i="250"/>
  <c r="M67" i="250" s="1"/>
  <c r="M68" i="250" s="1"/>
  <c r="M69" i="250" s="1"/>
  <c r="M70" i="250" s="1"/>
  <c r="M71" i="250" s="1"/>
  <c r="M72" i="250" s="1"/>
  <c r="M73" i="250" s="1"/>
  <c r="M74" i="250" s="1"/>
  <c r="M75" i="250" s="1"/>
  <c r="M76" i="250" s="1"/>
  <c r="M77" i="250" s="1"/>
  <c r="M78" i="250" s="1"/>
  <c r="M79" i="250" s="1"/>
  <c r="M80" i="250" s="1"/>
  <c r="M81" i="250" s="1"/>
  <c r="M82" i="250" s="1"/>
  <c r="M83" i="250" s="1"/>
  <c r="I66" i="250"/>
  <c r="I67" i="250" s="1"/>
  <c r="I68" i="250" s="1"/>
  <c r="I69" i="250" s="1"/>
  <c r="I70" i="250" s="1"/>
  <c r="I71" i="250" s="1"/>
  <c r="I72" i="250" s="1"/>
  <c r="I73" i="250" s="1"/>
  <c r="I74" i="250" s="1"/>
  <c r="I75" i="250" s="1"/>
  <c r="I76" i="250" s="1"/>
  <c r="I77" i="250" s="1"/>
  <c r="I78" i="250" s="1"/>
  <c r="I79" i="250" s="1"/>
  <c r="I80" i="250" s="1"/>
  <c r="I81" i="250" s="1"/>
  <c r="I82" i="250" s="1"/>
  <c r="I83" i="250" s="1"/>
  <c r="N84" i="250"/>
  <c r="K84" i="250"/>
  <c r="L41" i="250"/>
  <c r="P41" i="250"/>
  <c r="O84" i="250"/>
  <c r="H41" i="250"/>
  <c r="G84" i="250"/>
  <c r="I41" i="250"/>
  <c r="M41" i="250"/>
  <c r="Q41" i="250"/>
  <c r="H84" i="250"/>
  <c r="L84" i="250"/>
  <c r="P84" i="250"/>
  <c r="F41" i="250"/>
  <c r="J41" i="250"/>
  <c r="N41" i="250"/>
  <c r="I84" i="250"/>
  <c r="M84" i="250"/>
  <c r="Q84" i="250"/>
  <c r="G41" i="250"/>
  <c r="K41" i="250"/>
  <c r="F84" i="250"/>
  <c r="J84" i="250"/>
  <c r="I58" i="249"/>
  <c r="G28" i="249"/>
  <c r="P28" i="249"/>
  <c r="H28" i="249"/>
  <c r="K28" i="249"/>
  <c r="J28" i="249"/>
  <c r="O28" i="249"/>
  <c r="J58" i="249"/>
  <c r="L28" i="249"/>
  <c r="P58" i="249"/>
  <c r="L58" i="249"/>
  <c r="H58" i="249"/>
  <c r="M58" i="249"/>
  <c r="G58" i="249"/>
  <c r="Q58" i="249"/>
  <c r="K58" i="249"/>
  <c r="F58" i="249"/>
  <c r="O58" i="249"/>
  <c r="I28" i="249"/>
  <c r="M28" i="249"/>
  <c r="J68" i="248"/>
  <c r="K68" i="248"/>
  <c r="F68" i="248"/>
  <c r="N68" i="248"/>
  <c r="G68" i="248"/>
  <c r="O68" i="248"/>
  <c r="H68" i="248"/>
  <c r="L68" i="248"/>
  <c r="P68" i="248"/>
  <c r="I68" i="248"/>
  <c r="M68" i="248"/>
  <c r="P33" i="248"/>
  <c r="L33" i="248"/>
  <c r="H33" i="248"/>
  <c r="J33" i="248"/>
  <c r="O33" i="248"/>
  <c r="K33" i="248"/>
  <c r="G33" i="248"/>
  <c r="F33" i="248"/>
  <c r="N33" i="248"/>
  <c r="Q33" i="248"/>
  <c r="M33" i="248"/>
  <c r="F54" i="254" l="1"/>
  <c r="F58" i="254" s="1"/>
  <c r="D17" i="254"/>
  <c r="D18" i="254" s="1"/>
  <c r="D20" i="254" s="1"/>
  <c r="F4" i="254"/>
  <c r="D94" i="253"/>
  <c r="D98" i="253" s="1"/>
  <c r="D97" i="253"/>
  <c r="D77" i="251"/>
  <c r="D81" i="251"/>
  <c r="D78" i="251"/>
  <c r="D93" i="250"/>
  <c r="H43" i="250"/>
  <c r="L43" i="250"/>
  <c r="P43" i="250"/>
  <c r="G43" i="250"/>
  <c r="O43" i="250"/>
  <c r="I43" i="250"/>
  <c r="M43" i="250"/>
  <c r="Q43" i="250"/>
  <c r="F43" i="250"/>
  <c r="J43" i="250"/>
  <c r="N43" i="250"/>
  <c r="K43" i="250"/>
  <c r="G87" i="250"/>
  <c r="K87" i="250"/>
  <c r="O87" i="250"/>
  <c r="F87" i="250"/>
  <c r="N87" i="250"/>
  <c r="H87" i="250"/>
  <c r="L87" i="250"/>
  <c r="P87" i="250"/>
  <c r="I87" i="250"/>
  <c r="M87" i="250"/>
  <c r="Q87" i="250"/>
  <c r="J87" i="250"/>
  <c r="D76" i="248"/>
  <c r="D92" i="250"/>
  <c r="D64" i="249"/>
  <c r="E17" i="254" l="1"/>
  <c r="E18" i="254" s="1"/>
  <c r="E20" i="254" s="1"/>
  <c r="D94" i="250"/>
  <c r="G44" i="250"/>
  <c r="K44" i="250"/>
  <c r="O44" i="250"/>
  <c r="F44" i="250"/>
  <c r="N44" i="250"/>
  <c r="H44" i="250"/>
  <c r="L44" i="250"/>
  <c r="P44" i="250"/>
  <c r="I44" i="250"/>
  <c r="M44" i="250"/>
  <c r="Q44" i="250"/>
  <c r="J44" i="250"/>
  <c r="I89" i="250"/>
  <c r="M89" i="250"/>
  <c r="Q89" i="250"/>
  <c r="H89" i="250"/>
  <c r="P89" i="250"/>
  <c r="F89" i="250"/>
  <c r="J89" i="250"/>
  <c r="N89" i="250"/>
  <c r="G89" i="250"/>
  <c r="K89" i="250"/>
  <c r="O89" i="250"/>
  <c r="L89" i="250"/>
  <c r="F88" i="250"/>
  <c r="J88" i="250"/>
  <c r="N88" i="250"/>
  <c r="I88" i="250"/>
  <c r="M88" i="250"/>
  <c r="G88" i="250"/>
  <c r="K88" i="250"/>
  <c r="O88" i="250"/>
  <c r="Q88" i="250"/>
  <c r="H88" i="250"/>
  <c r="L88" i="250"/>
  <c r="P88" i="250"/>
  <c r="F17" i="254" l="1"/>
  <c r="D95" i="250"/>
  <c r="F45" i="250"/>
  <c r="J45" i="250"/>
  <c r="N45" i="250"/>
  <c r="I45" i="250"/>
  <c r="M45" i="250"/>
  <c r="Q45" i="250"/>
  <c r="G45" i="250"/>
  <c r="K45" i="250"/>
  <c r="O45" i="250"/>
  <c r="H45" i="250"/>
  <c r="L45" i="250"/>
  <c r="P45" i="250"/>
  <c r="D96" i="250" l="1"/>
  <c r="I46" i="250"/>
  <c r="M46" i="250"/>
  <c r="Q46" i="250"/>
  <c r="L46" i="250"/>
  <c r="F46" i="250"/>
  <c r="J46" i="250"/>
  <c r="N46" i="250"/>
  <c r="G46" i="250"/>
  <c r="K46" i="250"/>
  <c r="O46" i="250"/>
  <c r="H46" i="250"/>
  <c r="P46" i="250"/>
  <c r="D97" i="250" l="1"/>
  <c r="M7" i="203" l="1"/>
  <c r="M8" i="203" s="1"/>
  <c r="G31" i="196"/>
  <c r="G32" i="196" s="1"/>
  <c r="G33" i="196" s="1"/>
  <c r="G34" i="196" s="1"/>
  <c r="G35" i="196" s="1"/>
  <c r="G36" i="196" s="1"/>
  <c r="G37" i="196" s="1"/>
  <c r="G38" i="196" s="1"/>
  <c r="G39" i="196" s="1"/>
  <c r="H26" i="196"/>
  <c r="G26" i="196"/>
  <c r="H7" i="196"/>
  <c r="H8" i="196" s="1"/>
  <c r="H9" i="196" s="1"/>
  <c r="H10" i="196" s="1"/>
  <c r="H11" i="196" s="1"/>
  <c r="H12" i="196" s="1"/>
  <c r="H13" i="196" s="1"/>
  <c r="L44" i="193"/>
  <c r="G7" i="233"/>
  <c r="G8" i="233" s="1"/>
  <c r="G9" i="233" s="1"/>
  <c r="G10" i="233" s="1"/>
  <c r="G11" i="233" s="1"/>
  <c r="G12" i="233" s="1"/>
  <c r="R42" i="181"/>
  <c r="Q42" i="181"/>
  <c r="G15" i="233" l="1"/>
  <c r="G16" i="233" s="1"/>
  <c r="G17" i="233" s="1"/>
  <c r="G18" i="233" s="1"/>
  <c r="G19" i="233" s="1"/>
  <c r="G20" i="233" s="1"/>
  <c r="G21" i="233" s="1"/>
  <c r="G22" i="233" s="1"/>
  <c r="G23" i="233" s="1"/>
  <c r="G24" i="233" s="1"/>
  <c r="G25" i="233" s="1"/>
  <c r="G26" i="233" s="1"/>
  <c r="G27" i="233" s="1"/>
  <c r="G28" i="233" s="1"/>
  <c r="G29" i="233" s="1"/>
  <c r="G30" i="233" s="1"/>
  <c r="G31" i="233" s="1"/>
  <c r="G32" i="233" s="1"/>
  <c r="G33" i="233" s="1"/>
  <c r="G34" i="233" s="1"/>
  <c r="G35" i="233" s="1"/>
  <c r="G36" i="233" s="1"/>
  <c r="O36" i="233" s="1"/>
  <c r="G40" i="196"/>
  <c r="G41" i="196" s="1"/>
  <c r="G42" i="196" s="1"/>
  <c r="G43" i="196" s="1"/>
  <c r="G44" i="196" s="1"/>
  <c r="G45" i="196" s="1"/>
  <c r="G46" i="196" s="1"/>
  <c r="G47" i="196" s="1"/>
  <c r="G48" i="196" s="1"/>
  <c r="G49" i="196" s="1"/>
  <c r="H14" i="196"/>
  <c r="H15" i="196" s="1"/>
  <c r="H16" i="196" s="1"/>
  <c r="H17" i="196" s="1"/>
  <c r="H18" i="196" s="1"/>
  <c r="H19" i="196" s="1"/>
  <c r="H20" i="196" s="1"/>
  <c r="H21" i="196" s="1"/>
  <c r="O9" i="181"/>
  <c r="O10" i="181" s="1"/>
  <c r="O12" i="181" s="1"/>
  <c r="O13" i="181" s="1"/>
  <c r="O14" i="181" s="1"/>
  <c r="O15" i="181" s="1"/>
  <c r="O16" i="181" s="1"/>
  <c r="O17" i="181" s="1"/>
  <c r="O18" i="181" s="1"/>
  <c r="O19" i="181" s="1"/>
  <c r="O20" i="181" s="1"/>
  <c r="O21" i="181" s="1"/>
  <c r="O22" i="181" s="1"/>
  <c r="O23" i="181" s="1"/>
  <c r="O24" i="181" s="1"/>
  <c r="O25" i="181" s="1"/>
  <c r="O26" i="181" s="1"/>
  <c r="O27" i="181" s="1"/>
  <c r="O28" i="181" s="1"/>
  <c r="O29" i="181" s="1"/>
  <c r="O30" i="181" s="1"/>
  <c r="O31" i="181" s="1"/>
  <c r="N9" i="181"/>
  <c r="N10" i="181" s="1"/>
  <c r="N12" i="181" s="1"/>
  <c r="N13" i="181" s="1"/>
  <c r="N14" i="181" s="1"/>
  <c r="N15" i="181" s="1"/>
  <c r="N16" i="181" s="1"/>
  <c r="N17" i="181" s="1"/>
  <c r="N18" i="181" s="1"/>
  <c r="N19" i="181" s="1"/>
  <c r="N20" i="181" s="1"/>
  <c r="N21" i="181" s="1"/>
  <c r="N22" i="181" s="1"/>
  <c r="N23" i="181" s="1"/>
  <c r="N24" i="181" s="1"/>
  <c r="N25" i="181" s="1"/>
  <c r="N26" i="181" s="1"/>
  <c r="N27" i="181" s="1"/>
  <c r="N28" i="181" s="1"/>
  <c r="N29" i="181" s="1"/>
  <c r="N30" i="181" s="1"/>
  <c r="N31" i="181" s="1"/>
  <c r="M9" i="181"/>
  <c r="M10" i="181" s="1"/>
  <c r="M12" i="181" s="1"/>
  <c r="M13" i="181" s="1"/>
  <c r="M14" i="181" s="1"/>
  <c r="M15" i="181" s="1"/>
  <c r="M16" i="181" s="1"/>
  <c r="M17" i="181" s="1"/>
  <c r="M18" i="181" s="1"/>
  <c r="M19" i="181" s="1"/>
  <c r="M20" i="181" s="1"/>
  <c r="M21" i="181" s="1"/>
  <c r="M22" i="181" s="1"/>
  <c r="M23" i="181" s="1"/>
  <c r="M24" i="181" s="1"/>
  <c r="M25" i="181" s="1"/>
  <c r="M26" i="181" s="1"/>
  <c r="M27" i="181" s="1"/>
  <c r="M28" i="181" s="1"/>
  <c r="M29" i="181" s="1"/>
  <c r="M30" i="181" s="1"/>
  <c r="M31" i="181" s="1"/>
  <c r="P9" i="181"/>
  <c r="P10" i="181" s="1"/>
  <c r="P11" i="181" s="1"/>
  <c r="P12" i="181" s="1"/>
  <c r="P13" i="181" s="1"/>
  <c r="P14" i="181" s="1"/>
  <c r="P15" i="181" s="1"/>
  <c r="P16" i="181" s="1"/>
  <c r="P17" i="181" s="1"/>
  <c r="P18" i="181" s="1"/>
  <c r="P19" i="181" s="1"/>
  <c r="P20" i="181" s="1"/>
  <c r="P21" i="181" s="1"/>
  <c r="P22" i="181" s="1"/>
  <c r="P23" i="181" s="1"/>
  <c r="P24" i="181" s="1"/>
  <c r="P25" i="181" s="1"/>
  <c r="P26" i="181" s="1"/>
  <c r="P27" i="181" s="1"/>
  <c r="P28" i="181" s="1"/>
  <c r="P29" i="181" s="1"/>
  <c r="P30" i="181" s="1"/>
  <c r="P31" i="181" s="1"/>
  <c r="P32" i="181" s="1"/>
  <c r="Q9" i="181"/>
  <c r="Q12" i="181" s="1"/>
  <c r="Q13" i="181" s="1"/>
  <c r="Q14" i="181" s="1"/>
  <c r="Q15" i="181" s="1"/>
  <c r="Q16" i="181" s="1"/>
  <c r="Q17" i="181" s="1"/>
  <c r="Q18" i="181" s="1"/>
  <c r="Q19" i="181" s="1"/>
  <c r="Q20" i="181" s="1"/>
  <c r="Q21" i="181" s="1"/>
  <c r="Q22" i="181" s="1"/>
  <c r="Q23" i="181" s="1"/>
  <c r="Q24" i="181" s="1"/>
  <c r="Q25" i="181" s="1"/>
  <c r="Q26" i="181" s="1"/>
  <c r="Q27" i="181" s="1"/>
  <c r="Q28" i="181" s="1"/>
  <c r="Q29" i="181" s="1"/>
  <c r="Q30" i="181" s="1"/>
  <c r="Q31" i="181" s="1"/>
  <c r="R9" i="181"/>
  <c r="R10" i="181" s="1"/>
  <c r="R11" i="181" s="1"/>
  <c r="R12" i="181" s="1"/>
  <c r="R13" i="181" s="1"/>
  <c r="R14" i="181" s="1"/>
  <c r="R15" i="181" s="1"/>
  <c r="R16" i="181" s="1"/>
  <c r="R17" i="181" s="1"/>
  <c r="R18" i="181" s="1"/>
  <c r="R19" i="181" s="1"/>
  <c r="R20" i="181" s="1"/>
  <c r="R21" i="181" s="1"/>
  <c r="R22" i="181" s="1"/>
  <c r="R23" i="181" s="1"/>
  <c r="R24" i="181" s="1"/>
  <c r="R25" i="181" s="1"/>
  <c r="R26" i="181" s="1"/>
  <c r="R27" i="181" s="1"/>
  <c r="R28" i="181" s="1"/>
  <c r="R29" i="181" s="1"/>
  <c r="R30" i="181" s="1"/>
  <c r="R31" i="181" s="1"/>
  <c r="R32" i="181" s="1"/>
  <c r="I9" i="181"/>
  <c r="Q32" i="181" l="1"/>
  <c r="Q33" i="181" s="1"/>
  <c r="Q34" i="181" s="1"/>
  <c r="Q35" i="181" s="1"/>
  <c r="Q37" i="181" s="1"/>
  <c r="Q38" i="181" s="1"/>
  <c r="Q39" i="181" s="1"/>
  <c r="Q41" i="181" s="1"/>
  <c r="R33" i="181"/>
  <c r="R34" i="181" s="1"/>
  <c r="R35" i="181" s="1"/>
  <c r="R37" i="181" s="1"/>
  <c r="R38" i="181" s="1"/>
  <c r="R39" i="181" s="1"/>
  <c r="R40" i="181" s="1"/>
  <c r="P33" i="181"/>
  <c r="P34" i="181" s="1"/>
  <c r="P35" i="181" s="1"/>
  <c r="P37" i="181" s="1"/>
  <c r="P38" i="181" s="1"/>
  <c r="P39" i="181" s="1"/>
  <c r="P41" i="181" s="1"/>
  <c r="G11" i="181" l="1"/>
  <c r="L31" i="213"/>
  <c r="H31" i="213"/>
  <c r="I31" i="213"/>
  <c r="J31" i="213"/>
  <c r="K31" i="213"/>
  <c r="M31" i="213"/>
  <c r="N31" i="213"/>
  <c r="O31" i="213"/>
  <c r="P31" i="213"/>
  <c r="Q31" i="213"/>
  <c r="R31" i="213"/>
  <c r="S31" i="213"/>
  <c r="T31" i="213"/>
  <c r="N32" i="181" l="1"/>
  <c r="N33" i="181" s="1"/>
  <c r="N34" i="181" s="1"/>
  <c r="N35" i="181" s="1"/>
  <c r="N36" i="181" s="1"/>
  <c r="N37" i="181" s="1"/>
  <c r="N38" i="181" s="1"/>
  <c r="N39" i="181" s="1"/>
  <c r="N41" i="181" s="1"/>
  <c r="N42" i="240"/>
  <c r="M42" i="240"/>
  <c r="L42" i="240"/>
  <c r="K42" i="240"/>
  <c r="I42" i="240"/>
  <c r="H42" i="240"/>
  <c r="G42" i="240"/>
  <c r="N18" i="240"/>
  <c r="M18" i="240"/>
  <c r="L18" i="240"/>
  <c r="K18" i="240"/>
  <c r="J18" i="240"/>
  <c r="J42" i="240"/>
  <c r="F42" i="240"/>
  <c r="I18" i="240"/>
  <c r="H18" i="240"/>
  <c r="G18" i="240"/>
  <c r="F18" i="240"/>
  <c r="I36" i="239"/>
  <c r="I28" i="239"/>
  <c r="O39" i="239" s="1"/>
  <c r="Y39" i="239"/>
  <c r="T39" i="239"/>
  <c r="S39" i="239"/>
  <c r="R39" i="239"/>
  <c r="Q39" i="239"/>
  <c r="P39" i="239"/>
  <c r="X39" i="239"/>
  <c r="U39" i="239"/>
  <c r="J39" i="239"/>
  <c r="AE39" i="239"/>
  <c r="AB39" i="239"/>
  <c r="AA39" i="239"/>
  <c r="N39" i="239"/>
  <c r="Z18" i="239"/>
  <c r="W18" i="239"/>
  <c r="U18" i="239"/>
  <c r="T18" i="239"/>
  <c r="S18" i="239"/>
  <c r="R18" i="239"/>
  <c r="Q18" i="239"/>
  <c r="AE18" i="239"/>
  <c r="AD18" i="239"/>
  <c r="AC18" i="239"/>
  <c r="AB18" i="239"/>
  <c r="AA18" i="239"/>
  <c r="Y18" i="239"/>
  <c r="X18" i="239"/>
  <c r="V18" i="239"/>
  <c r="P18" i="239"/>
  <c r="O18" i="239"/>
  <c r="N18" i="239"/>
  <c r="M18" i="239"/>
  <c r="L18" i="239"/>
  <c r="K18" i="239"/>
  <c r="J18" i="239"/>
  <c r="G36" i="181" l="1"/>
  <c r="K39" i="239"/>
  <c r="M39" i="239"/>
  <c r="B45" i="240"/>
  <c r="V39" i="239"/>
  <c r="AC39" i="239"/>
  <c r="Z39" i="239"/>
  <c r="AD39" i="239"/>
  <c r="L39" i="239"/>
  <c r="W39" i="239"/>
  <c r="D42" i="246"/>
  <c r="D43" i="246"/>
  <c r="G44" i="246"/>
  <c r="G45" i="246"/>
  <c r="G46" i="246"/>
  <c r="G47" i="246"/>
  <c r="G48" i="246"/>
  <c r="G49" i="246"/>
  <c r="G50" i="246"/>
  <c r="G51" i="246"/>
  <c r="E55" i="246"/>
  <c r="E57" i="246" s="1"/>
  <c r="F55" i="246"/>
  <c r="F57" i="246" s="1"/>
  <c r="G56" i="246"/>
  <c r="G34" i="246"/>
  <c r="G35" i="246"/>
  <c r="F36" i="246"/>
  <c r="F38" i="246" s="1"/>
  <c r="G37" i="246"/>
  <c r="B42" i="239" l="1"/>
  <c r="G42" i="246"/>
  <c r="G43" i="246"/>
  <c r="J8" i="245"/>
  <c r="J9" i="245" s="1"/>
  <c r="J10" i="245" s="1"/>
  <c r="J11" i="245" s="1"/>
  <c r="J12" i="245" s="1"/>
  <c r="J13" i="245" s="1"/>
  <c r="J14" i="245" s="1"/>
  <c r="J15" i="245" s="1"/>
  <c r="J16" i="245" s="1"/>
  <c r="J17" i="245" s="1"/>
  <c r="J18" i="245" s="1"/>
  <c r="J19" i="245" s="1"/>
  <c r="J20" i="245" s="1"/>
  <c r="J21" i="245" s="1"/>
  <c r="J22" i="245" s="1"/>
  <c r="J23" i="245" s="1"/>
  <c r="J24" i="245" s="1"/>
  <c r="J25" i="245" s="1"/>
  <c r="J26" i="245" s="1"/>
  <c r="J27" i="245" s="1"/>
  <c r="J28" i="245" s="1"/>
  <c r="J29" i="245" s="1"/>
  <c r="J30" i="245" s="1"/>
  <c r="J31" i="245" s="1"/>
  <c r="H7" i="245"/>
  <c r="H8" i="245" s="1"/>
  <c r="H9" i="245" s="1"/>
  <c r="H10" i="245" s="1"/>
  <c r="H11" i="245" s="1"/>
  <c r="H12" i="245" s="1"/>
  <c r="H13" i="245" s="1"/>
  <c r="H14" i="245" s="1"/>
  <c r="H15" i="245" s="1"/>
  <c r="H16" i="245" s="1"/>
  <c r="H17" i="245" s="1"/>
  <c r="H18" i="245" s="1"/>
  <c r="H19" i="245" s="1"/>
  <c r="H20" i="245" s="1"/>
  <c r="H21" i="245" s="1"/>
  <c r="H22" i="245" s="1"/>
  <c r="H23" i="245" s="1"/>
  <c r="H24" i="245" s="1"/>
  <c r="H25" i="245" s="1"/>
  <c r="H26" i="245" s="1"/>
  <c r="H27" i="245" s="1"/>
  <c r="H28" i="245" s="1"/>
  <c r="H29" i="245" s="1"/>
  <c r="H30" i="245" s="1"/>
  <c r="H31" i="245" s="1"/>
  <c r="I7" i="245"/>
  <c r="I8" i="245" s="1"/>
  <c r="I9" i="245" s="1"/>
  <c r="I10" i="245" s="1"/>
  <c r="I11" i="245" s="1"/>
  <c r="I12" i="245" s="1"/>
  <c r="I13" i="245" s="1"/>
  <c r="I14" i="245" s="1"/>
  <c r="I15" i="245" s="1"/>
  <c r="I16" i="245" s="1"/>
  <c r="I17" i="245" s="1"/>
  <c r="I18" i="245" s="1"/>
  <c r="I19" i="245" s="1"/>
  <c r="I20" i="245" s="1"/>
  <c r="I21" i="245" s="1"/>
  <c r="I22" i="245" s="1"/>
  <c r="I23" i="245" s="1"/>
  <c r="I24" i="245" s="1"/>
  <c r="I25" i="245" s="1"/>
  <c r="I26" i="245" s="1"/>
  <c r="I27" i="245" s="1"/>
  <c r="I28" i="245" s="1"/>
  <c r="I29" i="245" s="1"/>
  <c r="I30" i="245" s="1"/>
  <c r="I31" i="245" s="1"/>
  <c r="J7" i="245"/>
  <c r="K7" i="245"/>
  <c r="K8" i="245" s="1"/>
  <c r="K9" i="245" s="1"/>
  <c r="K10" i="245" s="1"/>
  <c r="K11" i="245" s="1"/>
  <c r="K12" i="245" s="1"/>
  <c r="K13" i="245" s="1"/>
  <c r="K14" i="245" s="1"/>
  <c r="K15" i="245" s="1"/>
  <c r="K16" i="245" s="1"/>
  <c r="K17" i="245" s="1"/>
  <c r="K18" i="245" s="1"/>
  <c r="K19" i="245" s="1"/>
  <c r="K20" i="245" s="1"/>
  <c r="K21" i="245" s="1"/>
  <c r="K22" i="245" s="1"/>
  <c r="K23" i="245" s="1"/>
  <c r="K24" i="245" s="1"/>
  <c r="K25" i="245" s="1"/>
  <c r="K26" i="245" s="1"/>
  <c r="K27" i="245" s="1"/>
  <c r="K28" i="245" s="1"/>
  <c r="K29" i="245" s="1"/>
  <c r="K30" i="245" s="1"/>
  <c r="K31" i="245" s="1"/>
  <c r="L7" i="245"/>
  <c r="L8" i="245" s="1"/>
  <c r="L9" i="245" s="1"/>
  <c r="L10" i="245" s="1"/>
  <c r="L11" i="245" s="1"/>
  <c r="L12" i="245" s="1"/>
  <c r="L13" i="245" s="1"/>
  <c r="L14" i="245" s="1"/>
  <c r="L15" i="245" s="1"/>
  <c r="L16" i="245" s="1"/>
  <c r="L17" i="245" s="1"/>
  <c r="L18" i="245" s="1"/>
  <c r="L19" i="245" s="1"/>
  <c r="L20" i="245" s="1"/>
  <c r="L21" i="245" s="1"/>
  <c r="L22" i="245" s="1"/>
  <c r="L23" i="245" s="1"/>
  <c r="L24" i="245" s="1"/>
  <c r="L25" i="245" s="1"/>
  <c r="L26" i="245" s="1"/>
  <c r="L27" i="245" s="1"/>
  <c r="L28" i="245" s="1"/>
  <c r="L29" i="245" s="1"/>
  <c r="L30" i="245" s="1"/>
  <c r="L31" i="245" s="1"/>
  <c r="M7" i="245"/>
  <c r="M8" i="245" s="1"/>
  <c r="M9" i="245" s="1"/>
  <c r="M10" i="245" s="1"/>
  <c r="M11" i="245" s="1"/>
  <c r="M12" i="245" s="1"/>
  <c r="M13" i="245" s="1"/>
  <c r="M14" i="245" s="1"/>
  <c r="M15" i="245" s="1"/>
  <c r="M16" i="245" s="1"/>
  <c r="M17" i="245" s="1"/>
  <c r="M18" i="245" s="1"/>
  <c r="M19" i="245" s="1"/>
  <c r="M20" i="245" s="1"/>
  <c r="M21" i="245" s="1"/>
  <c r="M22" i="245" s="1"/>
  <c r="M23" i="245" s="1"/>
  <c r="M24" i="245" s="1"/>
  <c r="M25" i="245" s="1"/>
  <c r="M26" i="245" s="1"/>
  <c r="M27" i="245" s="1"/>
  <c r="M28" i="245" s="1"/>
  <c r="M29" i="245" s="1"/>
  <c r="M30" i="245" s="1"/>
  <c r="M31" i="245" s="1"/>
  <c r="N7" i="245"/>
  <c r="N8" i="245" s="1"/>
  <c r="N9" i="245" s="1"/>
  <c r="N10" i="245" s="1"/>
  <c r="N11" i="245" s="1"/>
  <c r="N12" i="245" s="1"/>
  <c r="N13" i="245" s="1"/>
  <c r="N14" i="245" s="1"/>
  <c r="N15" i="245" s="1"/>
  <c r="N16" i="245" s="1"/>
  <c r="N17" i="245" s="1"/>
  <c r="N18" i="245" s="1"/>
  <c r="N19" i="245" s="1"/>
  <c r="N20" i="245" s="1"/>
  <c r="N21" i="245" s="1"/>
  <c r="N22" i="245" s="1"/>
  <c r="N23" i="245" s="1"/>
  <c r="N24" i="245" s="1"/>
  <c r="N25" i="245" s="1"/>
  <c r="N26" i="245" s="1"/>
  <c r="N27" i="245" s="1"/>
  <c r="N28" i="245" s="1"/>
  <c r="N29" i="245" s="1"/>
  <c r="N30" i="245" s="1"/>
  <c r="N31" i="245" s="1"/>
  <c r="O7" i="245"/>
  <c r="O8" i="245" s="1"/>
  <c r="O9" i="245" s="1"/>
  <c r="O10" i="245" s="1"/>
  <c r="O11" i="245" s="1"/>
  <c r="O12" i="245" s="1"/>
  <c r="O13" i="245" s="1"/>
  <c r="O14" i="245" s="1"/>
  <c r="O15" i="245" s="1"/>
  <c r="O16" i="245" s="1"/>
  <c r="O17" i="245" s="1"/>
  <c r="O18" i="245" s="1"/>
  <c r="O19" i="245" s="1"/>
  <c r="O20" i="245" s="1"/>
  <c r="O21" i="245" s="1"/>
  <c r="O22" i="245" s="1"/>
  <c r="O23" i="245" s="1"/>
  <c r="O24" i="245" s="1"/>
  <c r="O25" i="245" s="1"/>
  <c r="O26" i="245" s="1"/>
  <c r="O27" i="245" s="1"/>
  <c r="O28" i="245" s="1"/>
  <c r="O29" i="245" s="1"/>
  <c r="O30" i="245" s="1"/>
  <c r="O31" i="245" s="1"/>
  <c r="G7" i="245"/>
  <c r="G8" i="245" s="1"/>
  <c r="G9" i="245" s="1"/>
  <c r="G10" i="245" s="1"/>
  <c r="G11" i="245" s="1"/>
  <c r="G12" i="245" s="1"/>
  <c r="G13" i="245" s="1"/>
  <c r="G14" i="245" s="1"/>
  <c r="G15" i="245" s="1"/>
  <c r="G16" i="245" s="1"/>
  <c r="G17" i="245" s="1"/>
  <c r="G18" i="245" s="1"/>
  <c r="G19" i="245" s="1"/>
  <c r="G20" i="245" s="1"/>
  <c r="G21" i="245" s="1"/>
  <c r="G22" i="245" s="1"/>
  <c r="G23" i="245" s="1"/>
  <c r="G24" i="245" s="1"/>
  <c r="G25" i="245" s="1"/>
  <c r="G26" i="245" s="1"/>
  <c r="G27" i="245" s="1"/>
  <c r="G28" i="245" s="1"/>
  <c r="G29" i="245" s="1"/>
  <c r="G30" i="245" s="1"/>
  <c r="G31" i="245" s="1"/>
  <c r="E7" i="245"/>
  <c r="E8" i="245" s="1"/>
  <c r="E9" i="245" s="1"/>
  <c r="E10" i="245" s="1"/>
  <c r="E11" i="245" s="1"/>
  <c r="N37" i="235"/>
  <c r="M37" i="235"/>
  <c r="L37" i="235"/>
  <c r="I7" i="235"/>
  <c r="I8" i="235" s="1"/>
  <c r="I9" i="235" s="1"/>
  <c r="I10" i="235" s="1"/>
  <c r="G7" i="235"/>
  <c r="G8" i="235" s="1"/>
  <c r="G9" i="235" s="1"/>
  <c r="G10" i="235" s="1"/>
  <c r="N24" i="235"/>
  <c r="N25" i="235" s="1"/>
  <c r="N26" i="235" s="1"/>
  <c r="N27" i="235" s="1"/>
  <c r="N28" i="235" s="1"/>
  <c r="N29" i="235" s="1"/>
  <c r="N30" i="235" s="1"/>
  <c r="N32" i="235" s="1"/>
  <c r="M27" i="235"/>
  <c r="M28" i="235" s="1"/>
  <c r="M29" i="235" s="1"/>
  <c r="M30" i="235" s="1"/>
  <c r="M33" i="235" s="1"/>
  <c r="M34" i="235" s="1"/>
  <c r="M35" i="235" s="1"/>
  <c r="M36" i="235" s="1"/>
  <c r="M7" i="235"/>
  <c r="M8" i="235" s="1"/>
  <c r="M9" i="235" s="1"/>
  <c r="M10" i="235" s="1"/>
  <c r="M11" i="235" s="1"/>
  <c r="M12" i="235" s="1"/>
  <c r="M16" i="235" s="1"/>
  <c r="M17" i="235" s="1"/>
  <c r="M18" i="235" s="1"/>
  <c r="M19" i="235" s="1"/>
  <c r="M20" i="235" s="1"/>
  <c r="L8" i="235"/>
  <c r="L9" i="235" s="1"/>
  <c r="L10" i="235" s="1"/>
  <c r="N7" i="235"/>
  <c r="N8" i="235" s="1"/>
  <c r="N9" i="235" s="1"/>
  <c r="N10" i="235" s="1"/>
  <c r="N12" i="235" s="1"/>
  <c r="L7" i="235"/>
  <c r="E7" i="235"/>
  <c r="E8" i="235" s="1"/>
  <c r="E9" i="235" s="1"/>
  <c r="E10" i="235" s="1"/>
  <c r="E12" i="235" s="1"/>
  <c r="E13" i="235" s="1"/>
  <c r="E14" i="235" s="1"/>
  <c r="I36" i="234"/>
  <c r="J20" i="234"/>
  <c r="L20" i="234"/>
  <c r="I7" i="234"/>
  <c r="I8" i="234" s="1"/>
  <c r="I9" i="234" s="1"/>
  <c r="I10" i="234" s="1"/>
  <c r="I11" i="234" s="1"/>
  <c r="L36" i="234"/>
  <c r="K36" i="234"/>
  <c r="J36" i="234"/>
  <c r="I30" i="234"/>
  <c r="I31" i="234" s="1"/>
  <c r="I32" i="234" s="1"/>
  <c r="I33" i="234" s="1"/>
  <c r="I34" i="234" s="1"/>
  <c r="I35" i="234" s="1"/>
  <c r="K7" i="234"/>
  <c r="K8" i="234" s="1"/>
  <c r="K11" i="234" s="1"/>
  <c r="L7" i="234"/>
  <c r="L8" i="234" s="1"/>
  <c r="L9" i="234" s="1"/>
  <c r="L10" i="234" s="1"/>
  <c r="L11" i="234" s="1"/>
  <c r="L12" i="234" s="1"/>
  <c r="L13" i="234" s="1"/>
  <c r="L14" i="234" s="1"/>
  <c r="L15" i="234" s="1"/>
  <c r="L18" i="234" s="1"/>
  <c r="J7" i="234"/>
  <c r="J8" i="234" s="1"/>
  <c r="J9" i="234" s="1"/>
  <c r="J10" i="234" s="1"/>
  <c r="J11" i="234" s="1"/>
  <c r="J12" i="234" s="1"/>
  <c r="J13" i="234" s="1"/>
  <c r="J14" i="234" s="1"/>
  <c r="J15" i="234" s="1"/>
  <c r="J16" i="234" s="1"/>
  <c r="J17" i="234" s="1"/>
  <c r="J18" i="234" s="1"/>
  <c r="G7" i="234"/>
  <c r="G8" i="234" s="1"/>
  <c r="G9" i="234" s="1"/>
  <c r="G10" i="234" s="1"/>
  <c r="G11" i="234" s="1"/>
  <c r="G29" i="234" s="1"/>
  <c r="G30" i="234" s="1"/>
  <c r="G31" i="234" s="1"/>
  <c r="G32" i="234" s="1"/>
  <c r="G33" i="234" s="1"/>
  <c r="G34" i="234" s="1"/>
  <c r="G35" i="234" s="1"/>
  <c r="E7" i="234"/>
  <c r="E8" i="234" s="1"/>
  <c r="E9" i="234" s="1"/>
  <c r="M9" i="203"/>
  <c r="M10" i="203" s="1"/>
  <c r="M13" i="203" s="1"/>
  <c r="M15" i="203" s="1"/>
  <c r="M16" i="203" s="1"/>
  <c r="M17" i="203" s="1"/>
  <c r="M18" i="203" s="1"/>
  <c r="M19" i="203" s="1"/>
  <c r="M20" i="203" s="1"/>
  <c r="M21" i="203" s="1"/>
  <c r="M22" i="203" s="1"/>
  <c r="M23" i="203" s="1"/>
  <c r="M24" i="203" s="1"/>
  <c r="M25" i="203" s="1"/>
  <c r="M26" i="203" s="1"/>
  <c r="L7" i="203"/>
  <c r="L8" i="203" s="1"/>
  <c r="L9" i="203" s="1"/>
  <c r="L10" i="203" s="1"/>
  <c r="L13" i="203" s="1"/>
  <c r="L14" i="203" s="1"/>
  <c r="L15" i="203" s="1"/>
  <c r="L16" i="203" s="1"/>
  <c r="L17" i="203" s="1"/>
  <c r="L18" i="203" s="1"/>
  <c r="L19" i="203" s="1"/>
  <c r="L20" i="203" s="1"/>
  <c r="L21" i="203" s="1"/>
  <c r="L22" i="203" s="1"/>
  <c r="L23" i="203" s="1"/>
  <c r="L24" i="203" s="1"/>
  <c r="L25" i="203" s="1"/>
  <c r="L26" i="203" s="1"/>
  <c r="K8" i="203"/>
  <c r="K9" i="203" s="1"/>
  <c r="K10" i="203" s="1"/>
  <c r="K12" i="203" s="1"/>
  <c r="K13" i="203" s="1"/>
  <c r="K14" i="203" s="1"/>
  <c r="K15" i="203" s="1"/>
  <c r="K16" i="203" s="1"/>
  <c r="K17" i="203" s="1"/>
  <c r="K18" i="203" s="1"/>
  <c r="K19" i="203" s="1"/>
  <c r="K20" i="203" s="1"/>
  <c r="K21" i="203" s="1"/>
  <c r="K22" i="203" s="1"/>
  <c r="K23" i="203" s="1"/>
  <c r="K24" i="203" s="1"/>
  <c r="K25" i="203" s="1"/>
  <c r="K26" i="203" s="1"/>
  <c r="J8" i="203"/>
  <c r="J9" i="203" s="1"/>
  <c r="J10" i="203" s="1"/>
  <c r="J12" i="203" s="1"/>
  <c r="J13" i="203" s="1"/>
  <c r="J14" i="203" s="1"/>
  <c r="J15" i="203" s="1"/>
  <c r="J16" i="203" s="1"/>
  <c r="J17" i="203" s="1"/>
  <c r="J18" i="203" s="1"/>
  <c r="J19" i="203" s="1"/>
  <c r="J20" i="203" s="1"/>
  <c r="J21" i="203" s="1"/>
  <c r="J22" i="203" s="1"/>
  <c r="J23" i="203" s="1"/>
  <c r="J24" i="203" s="1"/>
  <c r="J25" i="203" s="1"/>
  <c r="J26" i="203" s="1"/>
  <c r="I8" i="203"/>
  <c r="I9" i="203" s="1"/>
  <c r="I10" i="203" s="1"/>
  <c r="I13" i="203" s="1"/>
  <c r="I14" i="203" s="1"/>
  <c r="I15" i="203" s="1"/>
  <c r="I16" i="203" s="1"/>
  <c r="I17" i="203" s="1"/>
  <c r="I18" i="203" s="1"/>
  <c r="I19" i="203" s="1"/>
  <c r="I20" i="203" s="1"/>
  <c r="I21" i="203" s="1"/>
  <c r="I23" i="203" s="1"/>
  <c r="I24" i="203" s="1"/>
  <c r="I25" i="203" s="1"/>
  <c r="I26" i="203" s="1"/>
  <c r="E8" i="203"/>
  <c r="G7" i="203"/>
  <c r="G8" i="203" s="1"/>
  <c r="K27" i="203"/>
  <c r="N13" i="235" l="1"/>
  <c r="N14" i="235" s="1"/>
  <c r="N15" i="235" s="1"/>
  <c r="N17" i="235" s="1"/>
  <c r="N18" i="235" s="1"/>
  <c r="N19" i="235" s="1"/>
  <c r="N20" i="235" s="1"/>
  <c r="N21" i="235" s="1"/>
  <c r="N22" i="235" s="1"/>
  <c r="L13" i="235"/>
  <c r="L14" i="235" s="1"/>
  <c r="L15" i="235" s="1"/>
  <c r="L17" i="235" s="1"/>
  <c r="L18" i="235" s="1"/>
  <c r="L19" i="235" s="1"/>
  <c r="L20" i="235" s="1"/>
  <c r="L21" i="235" s="1"/>
  <c r="L22" i="235" s="1"/>
  <c r="L24" i="235" s="1"/>
  <c r="L25" i="235" s="1"/>
  <c r="L26" i="235" s="1"/>
  <c r="L27" i="235" s="1"/>
  <c r="L28" i="235" s="1"/>
  <c r="L29" i="235" s="1"/>
  <c r="L30" i="235" s="1"/>
  <c r="L31" i="235" s="1"/>
  <c r="L32" i="235" s="1"/>
  <c r="L33" i="235" s="1"/>
  <c r="L34" i="235" s="1"/>
  <c r="L35" i="235" s="1"/>
  <c r="L36" i="235" s="1"/>
  <c r="K16" i="234"/>
  <c r="K17" i="234" s="1"/>
  <c r="K18" i="234" s="1"/>
  <c r="K20" i="234" s="1"/>
  <c r="K21" i="234" s="1"/>
  <c r="C24" i="246"/>
  <c r="C5" i="246"/>
  <c r="N33" i="235"/>
  <c r="N34" i="235" s="1"/>
  <c r="N35" i="235" s="1"/>
  <c r="N36" i="235" s="1"/>
  <c r="L23" i="234"/>
  <c r="J21" i="234"/>
  <c r="J22" i="234" s="1"/>
  <c r="J23" i="234" s="1"/>
  <c r="J24" i="234" l="1"/>
  <c r="J25" i="234" s="1"/>
  <c r="J26" i="234" s="1"/>
  <c r="L25" i="234"/>
  <c r="K24" i="234"/>
  <c r="K25" i="234" s="1"/>
  <c r="S15" i="213"/>
  <c r="R15" i="213"/>
  <c r="P15" i="213"/>
  <c r="N15" i="213"/>
  <c r="L15" i="213"/>
  <c r="J15" i="213"/>
  <c r="T15" i="213"/>
  <c r="Q15" i="213"/>
  <c r="O15" i="213"/>
  <c r="M15" i="213"/>
  <c r="K15" i="213"/>
  <c r="I15" i="213"/>
  <c r="H15" i="213"/>
  <c r="G50" i="196"/>
  <c r="G7" i="196"/>
  <c r="G8" i="196" s="1"/>
  <c r="G9" i="196" s="1"/>
  <c r="G10" i="196" s="1"/>
  <c r="G11" i="196" s="1"/>
  <c r="G12" i="196" s="1"/>
  <c r="G13" i="196" s="1"/>
  <c r="E30" i="196"/>
  <c r="J7" i="233"/>
  <c r="J9" i="233" s="1"/>
  <c r="J10" i="233" s="1"/>
  <c r="J11" i="233" s="1"/>
  <c r="J12" i="233" s="1"/>
  <c r="K23" i="193"/>
  <c r="K28" i="193"/>
  <c r="K29" i="193" s="1"/>
  <c r="K32" i="193" s="1"/>
  <c r="K33" i="193" s="1"/>
  <c r="K7" i="193"/>
  <c r="K8" i="193" s="1"/>
  <c r="K9" i="193" s="1"/>
  <c r="K10" i="193" s="1"/>
  <c r="K11" i="193" s="1"/>
  <c r="K13" i="193" s="1"/>
  <c r="K14" i="193" s="1"/>
  <c r="K15" i="193" s="1"/>
  <c r="K16" i="193" s="1"/>
  <c r="K17" i="193" s="1"/>
  <c r="K18" i="193" s="1"/>
  <c r="K19" i="193" s="1"/>
  <c r="K20" i="193" s="1"/>
  <c r="K21" i="193" s="1"/>
  <c r="K22" i="193" s="1"/>
  <c r="J44" i="193"/>
  <c r="L29" i="193"/>
  <c r="L32" i="193" s="1"/>
  <c r="L33" i="193" s="1"/>
  <c r="L39" i="193" s="1"/>
  <c r="L40" i="193" s="1"/>
  <c r="L41" i="193" s="1"/>
  <c r="L42" i="193" s="1"/>
  <c r="L43" i="193" s="1"/>
  <c r="J28" i="193"/>
  <c r="J29" i="193" s="1"/>
  <c r="J30" i="193" s="1"/>
  <c r="J31" i="193" s="1"/>
  <c r="J32" i="193" s="1"/>
  <c r="J33" i="193" s="1"/>
  <c r="J34" i="193" s="1"/>
  <c r="J35" i="193" s="1"/>
  <c r="J36" i="193" s="1"/>
  <c r="J38" i="193" s="1"/>
  <c r="G28" i="193"/>
  <c r="G29" i="193" s="1"/>
  <c r="G30" i="193" s="1"/>
  <c r="G31" i="193" s="1"/>
  <c r="G32" i="193" s="1"/>
  <c r="G33" i="193" s="1"/>
  <c r="G34" i="193" s="1"/>
  <c r="G35" i="193" s="1"/>
  <c r="G36" i="193" s="1"/>
  <c r="G38" i="193" s="1"/>
  <c r="E28" i="193"/>
  <c r="E29" i="193" s="1"/>
  <c r="E30" i="193" s="1"/>
  <c r="E31" i="193" s="1"/>
  <c r="E32" i="193" s="1"/>
  <c r="E33" i="193" s="1"/>
  <c r="E34" i="193" s="1"/>
  <c r="E37" i="193" s="1"/>
  <c r="G7" i="193"/>
  <c r="G8" i="193" s="1"/>
  <c r="G9" i="193" s="1"/>
  <c r="G10" i="193" s="1"/>
  <c r="G11" i="193" s="1"/>
  <c r="G13" i="193" s="1"/>
  <c r="G14" i="193" s="1"/>
  <c r="G15" i="193" s="1"/>
  <c r="G16" i="193" s="1"/>
  <c r="G17" i="193" s="1"/>
  <c r="G18" i="193" s="1"/>
  <c r="G19" i="193" s="1"/>
  <c r="G20" i="193" s="1"/>
  <c r="G21" i="193" s="1"/>
  <c r="J23" i="193"/>
  <c r="J7" i="193"/>
  <c r="J8" i="193" s="1"/>
  <c r="J9" i="193" s="1"/>
  <c r="J10" i="193" s="1"/>
  <c r="J11" i="193" s="1"/>
  <c r="J12" i="193" s="1"/>
  <c r="J15" i="193" s="1"/>
  <c r="J16" i="193" s="1"/>
  <c r="J17" i="193" s="1"/>
  <c r="J18" i="193" s="1"/>
  <c r="J19" i="193" s="1"/>
  <c r="J20" i="193" s="1"/>
  <c r="J21" i="193" s="1"/>
  <c r="J22" i="193" s="1"/>
  <c r="E7" i="193"/>
  <c r="E8" i="193" s="1"/>
  <c r="E9" i="193" s="1"/>
  <c r="E10" i="193" s="1"/>
  <c r="E11" i="193" s="1"/>
  <c r="E12" i="193" s="1"/>
  <c r="K18" i="233"/>
  <c r="K19" i="233" s="1"/>
  <c r="K20" i="233" s="1"/>
  <c r="K21" i="233" s="1"/>
  <c r="K22" i="233" s="1"/>
  <c r="K23" i="233" s="1"/>
  <c r="K24" i="233" s="1"/>
  <c r="K25" i="233" s="1"/>
  <c r="K26" i="233" s="1"/>
  <c r="K27" i="233" s="1"/>
  <c r="K28" i="233" s="1"/>
  <c r="K29" i="233" s="1"/>
  <c r="K30" i="233" s="1"/>
  <c r="K31" i="233" s="1"/>
  <c r="K32" i="233" s="1"/>
  <c r="K33" i="233" s="1"/>
  <c r="K34" i="233" s="1"/>
  <c r="K35" i="233" s="1"/>
  <c r="O7" i="233"/>
  <c r="O8" i="233" s="1"/>
  <c r="O9" i="233" s="1"/>
  <c r="O10" i="233" s="1"/>
  <c r="O11" i="233" s="1"/>
  <c r="O12" i="233" s="1"/>
  <c r="O16" i="233" s="1"/>
  <c r="O17" i="233" s="1"/>
  <c r="O18" i="233" s="1"/>
  <c r="O19" i="233" s="1"/>
  <c r="O20" i="233" s="1"/>
  <c r="O21" i="233" s="1"/>
  <c r="O22" i="233" s="1"/>
  <c r="O23" i="233" s="1"/>
  <c r="O24" i="233" s="1"/>
  <c r="O25" i="233" s="1"/>
  <c r="O26" i="233" s="1"/>
  <c r="O27" i="233" s="1"/>
  <c r="O28" i="233" s="1"/>
  <c r="O29" i="233" s="1"/>
  <c r="O30" i="233" s="1"/>
  <c r="O31" i="233" s="1"/>
  <c r="O32" i="233" s="1"/>
  <c r="O33" i="233" s="1"/>
  <c r="O34" i="233" s="1"/>
  <c r="O35" i="233" s="1"/>
  <c r="N7" i="233"/>
  <c r="N8" i="233" s="1"/>
  <c r="N9" i="233" s="1"/>
  <c r="N10" i="233" s="1"/>
  <c r="N11" i="233" s="1"/>
  <c r="N12" i="233" s="1"/>
  <c r="N13" i="233" s="1"/>
  <c r="N14" i="233" s="1"/>
  <c r="N15" i="233" s="1"/>
  <c r="N16" i="233" s="1"/>
  <c r="N17" i="233" s="1"/>
  <c r="N18" i="233" s="1"/>
  <c r="N19" i="233" s="1"/>
  <c r="N20" i="233" s="1"/>
  <c r="N21" i="233" s="1"/>
  <c r="N25" i="233" s="1"/>
  <c r="N26" i="233" s="1"/>
  <c r="N27" i="233" s="1"/>
  <c r="N28" i="233" s="1"/>
  <c r="N29" i="233" s="1"/>
  <c r="N30" i="233" s="1"/>
  <c r="N31" i="233" s="1"/>
  <c r="N32" i="233" s="1"/>
  <c r="N33" i="233" s="1"/>
  <c r="N34" i="233" s="1"/>
  <c r="N35" i="233" s="1"/>
  <c r="M7" i="233"/>
  <c r="M8" i="233" s="1"/>
  <c r="M9" i="233" s="1"/>
  <c r="M10" i="233" s="1"/>
  <c r="M11" i="233" s="1"/>
  <c r="M12" i="233" s="1"/>
  <c r="M13" i="233" s="1"/>
  <c r="M14" i="233" s="1"/>
  <c r="M15" i="233" s="1"/>
  <c r="M16" i="233" s="1"/>
  <c r="M18" i="233" s="1"/>
  <c r="M19" i="233" s="1"/>
  <c r="M20" i="233" s="1"/>
  <c r="M21" i="233" s="1"/>
  <c r="M25" i="233" s="1"/>
  <c r="L7" i="233"/>
  <c r="L8" i="233" s="1"/>
  <c r="L9" i="233" s="1"/>
  <c r="L10" i="233" s="1"/>
  <c r="L11" i="233" s="1"/>
  <c r="L12" i="233" s="1"/>
  <c r="L13" i="233" s="1"/>
  <c r="L14" i="233" s="1"/>
  <c r="L15" i="233" s="1"/>
  <c r="L16" i="233" s="1"/>
  <c r="L17" i="233" s="1"/>
  <c r="L18" i="233" s="1"/>
  <c r="L19" i="233" s="1"/>
  <c r="L20" i="233" s="1"/>
  <c r="L21" i="233" s="1"/>
  <c r="L22" i="233" s="1"/>
  <c r="L23" i="233" s="1"/>
  <c r="L24" i="233" s="1"/>
  <c r="L25" i="233" s="1"/>
  <c r="L26" i="233" s="1"/>
  <c r="L27" i="233" s="1"/>
  <c r="L28" i="233" s="1"/>
  <c r="L29" i="233" s="1"/>
  <c r="L30" i="233" s="1"/>
  <c r="L31" i="233" s="1"/>
  <c r="L32" i="233" s="1"/>
  <c r="L33" i="233" s="1"/>
  <c r="L34" i="233" s="1"/>
  <c r="L35" i="233" s="1"/>
  <c r="I7" i="233"/>
  <c r="I8" i="233" s="1"/>
  <c r="I9" i="233" s="1"/>
  <c r="I10" i="233" s="1"/>
  <c r="I11" i="233" s="1"/>
  <c r="I12" i="233" s="1"/>
  <c r="I13" i="233" s="1"/>
  <c r="I14" i="233" s="1"/>
  <c r="I15" i="233" s="1"/>
  <c r="I16" i="233" s="1"/>
  <c r="I17" i="233" s="1"/>
  <c r="I19" i="233" s="1"/>
  <c r="I20" i="233" s="1"/>
  <c r="I21" i="233" s="1"/>
  <c r="I22" i="233" s="1"/>
  <c r="I23" i="233" s="1"/>
  <c r="I24" i="233" s="1"/>
  <c r="I25" i="233" s="1"/>
  <c r="I26" i="233" s="1"/>
  <c r="I27" i="233" s="1"/>
  <c r="I28" i="233" s="1"/>
  <c r="I29" i="233" s="1"/>
  <c r="I30" i="233" s="1"/>
  <c r="I31" i="233" s="1"/>
  <c r="I32" i="233" s="1"/>
  <c r="I34" i="233" s="1"/>
  <c r="I35" i="233" s="1"/>
  <c r="E7" i="233"/>
  <c r="E8" i="233" s="1"/>
  <c r="E9" i="233" s="1"/>
  <c r="E10" i="233" s="1"/>
  <c r="E11" i="233" s="1"/>
  <c r="K7" i="232"/>
  <c r="K8" i="232" s="1"/>
  <c r="K9" i="232" s="1"/>
  <c r="K10" i="232" s="1"/>
  <c r="K11" i="232" s="1"/>
  <c r="K12" i="232" s="1"/>
  <c r="K13" i="232" s="1"/>
  <c r="K14" i="232" s="1"/>
  <c r="K15" i="232" s="1"/>
  <c r="K16" i="232" s="1"/>
  <c r="K17" i="232" s="1"/>
  <c r="K18" i="232" s="1"/>
  <c r="K19" i="232" s="1"/>
  <c r="K21" i="232" s="1"/>
  <c r="L7" i="232"/>
  <c r="L8" i="232" s="1"/>
  <c r="L9" i="232" s="1"/>
  <c r="L10" i="232" s="1"/>
  <c r="L11" i="232" s="1"/>
  <c r="L12" i="232" s="1"/>
  <c r="L13" i="232" s="1"/>
  <c r="L14" i="232" s="1"/>
  <c r="L15" i="232" s="1"/>
  <c r="L16" i="232" s="1"/>
  <c r="L17" i="232" s="1"/>
  <c r="L18" i="232" s="1"/>
  <c r="L19" i="232" s="1"/>
  <c r="L21" i="232" s="1"/>
  <c r="J8" i="232"/>
  <c r="J9" i="232" s="1"/>
  <c r="J10" i="232" s="1"/>
  <c r="J11" i="232" s="1"/>
  <c r="J12" i="232" s="1"/>
  <c r="J13" i="232" s="1"/>
  <c r="J14" i="232" s="1"/>
  <c r="J15" i="232" s="1"/>
  <c r="J16" i="232" s="1"/>
  <c r="J17" i="232" s="1"/>
  <c r="J18" i="232" s="1"/>
  <c r="J19" i="232" s="1"/>
  <c r="J20" i="232" s="1"/>
  <c r="J21" i="232" s="1"/>
  <c r="E8" i="232"/>
  <c r="E9" i="232" s="1"/>
  <c r="E10" i="232" s="1"/>
  <c r="E11" i="232" s="1"/>
  <c r="E12" i="232" s="1"/>
  <c r="E13" i="232" s="1"/>
  <c r="E14" i="232" s="1"/>
  <c r="E15" i="232" s="1"/>
  <c r="E16" i="232" s="1"/>
  <c r="E17" i="232" s="1"/>
  <c r="E18" i="232" s="1"/>
  <c r="E19" i="232" s="1"/>
  <c r="E20" i="232" s="1"/>
  <c r="L27" i="234" l="1"/>
  <c r="L33" i="234" s="1"/>
  <c r="L35" i="234" s="1"/>
  <c r="J27" i="234"/>
  <c r="J28" i="234" s="1"/>
  <c r="J29" i="234" s="1"/>
  <c r="J30" i="234" s="1"/>
  <c r="J31" i="234" s="1"/>
  <c r="J32" i="234" s="1"/>
  <c r="J33" i="234" s="1"/>
  <c r="J34" i="234" s="1"/>
  <c r="J35" i="234" s="1"/>
  <c r="K27" i="234"/>
  <c r="K34" i="234" s="1"/>
  <c r="G14" i="196"/>
  <c r="G15" i="196" s="1"/>
  <c r="G16" i="196" s="1"/>
  <c r="G17" i="196" s="1"/>
  <c r="G18" i="196" s="1"/>
  <c r="G19" i="196" s="1"/>
  <c r="G20" i="196" s="1"/>
  <c r="G21" i="196" s="1"/>
  <c r="G22" i="196" s="1"/>
  <c r="G23" i="196" s="1"/>
  <c r="G24" i="196" s="1"/>
  <c r="G25" i="196" s="1"/>
  <c r="M26" i="233"/>
  <c r="M27" i="233" s="1"/>
  <c r="M28" i="233" s="1"/>
  <c r="M29" i="233" s="1"/>
  <c r="M30" i="233" s="1"/>
  <c r="M31" i="233" s="1"/>
  <c r="M32" i="233" s="1"/>
  <c r="M33" i="233" s="1"/>
  <c r="M34" i="233" s="1"/>
  <c r="M35" i="233" s="1"/>
  <c r="D34" i="213"/>
  <c r="C23" i="246" s="1"/>
  <c r="D23" i="246" s="1"/>
  <c r="G23" i="246" s="1"/>
  <c r="J39" i="193"/>
  <c r="J40" i="193" s="1"/>
  <c r="J41" i="193" s="1"/>
  <c r="J42" i="193" s="1"/>
  <c r="J43" i="193" s="1"/>
  <c r="G39" i="193"/>
  <c r="G40" i="193" s="1"/>
  <c r="G41" i="193" s="1"/>
  <c r="G42" i="193" s="1"/>
  <c r="G43" i="193" s="1"/>
  <c r="E38" i="193"/>
  <c r="E39" i="193" s="1"/>
  <c r="E40" i="193" s="1"/>
  <c r="E41" i="193" s="1"/>
  <c r="E42" i="193" s="1"/>
  <c r="E43" i="193" s="1"/>
  <c r="E15" i="193"/>
  <c r="E16" i="193" s="1"/>
  <c r="E17" i="193" s="1"/>
  <c r="E18" i="193" s="1"/>
  <c r="E19" i="193" s="1"/>
  <c r="E20" i="193" s="1"/>
  <c r="E21" i="193" s="1"/>
  <c r="G22" i="193"/>
  <c r="E12" i="233"/>
  <c r="E13" i="233" s="1"/>
  <c r="E14" i="233" s="1"/>
  <c r="E15" i="233" s="1"/>
  <c r="E16" i="233" s="1"/>
  <c r="E17" i="233" s="1"/>
  <c r="E18" i="233" s="1"/>
  <c r="E19" i="233" s="1"/>
  <c r="E20" i="233" s="1"/>
  <c r="E21" i="233" s="1"/>
  <c r="E22" i="233" s="1"/>
  <c r="E23" i="233" s="1"/>
  <c r="E24" i="233" s="1"/>
  <c r="E25" i="233" s="1"/>
  <c r="E26" i="233" s="1"/>
  <c r="E27" i="233" s="1"/>
  <c r="E28" i="233" s="1"/>
  <c r="E29" i="233" s="1"/>
  <c r="E30" i="233" s="1"/>
  <c r="E31" i="233" l="1"/>
  <c r="E32" i="233" s="1"/>
  <c r="E33" i="233" s="1"/>
  <c r="E34" i="233" s="1"/>
  <c r="E35" i="233" s="1"/>
  <c r="E36" i="233" s="1"/>
  <c r="N36" i="233" l="1"/>
  <c r="M36" i="233"/>
  <c r="L36" i="233"/>
  <c r="K36" i="233"/>
  <c r="I36" i="233"/>
  <c r="H32" i="245"/>
  <c r="G18" i="246"/>
  <c r="F17" i="246"/>
  <c r="F19" i="246" s="1"/>
  <c r="D39" i="233" l="1"/>
  <c r="O32" i="245"/>
  <c r="N32" i="245"/>
  <c r="M32" i="245"/>
  <c r="L32" i="245"/>
  <c r="K32" i="245"/>
  <c r="J32" i="245"/>
  <c r="I32" i="245"/>
  <c r="G32" i="245"/>
  <c r="E12" i="245"/>
  <c r="E13" i="245" s="1"/>
  <c r="E14" i="245" s="1"/>
  <c r="E15" i="245" s="1"/>
  <c r="E16" i="245" s="1"/>
  <c r="E17" i="245" s="1"/>
  <c r="E18" i="245" s="1"/>
  <c r="E19" i="245" s="1"/>
  <c r="E20" i="245" s="1"/>
  <c r="E21" i="245" s="1"/>
  <c r="E22" i="245" s="1"/>
  <c r="E23" i="245" s="1"/>
  <c r="E24" i="245" s="1"/>
  <c r="E25" i="245" s="1"/>
  <c r="E26" i="245" s="1"/>
  <c r="E27" i="245" s="1"/>
  <c r="E28" i="245" s="1"/>
  <c r="E29" i="245" s="1"/>
  <c r="E30" i="245" s="1"/>
  <c r="E31" i="245" s="1"/>
  <c r="O33" i="245" l="1"/>
  <c r="H33" i="245"/>
  <c r="D35" i="245"/>
  <c r="J33" i="245"/>
  <c r="K33" i="245"/>
  <c r="L33" i="245"/>
  <c r="M33" i="245"/>
  <c r="G33" i="245"/>
  <c r="N33" i="245"/>
  <c r="I33" i="245"/>
  <c r="C14" i="246" l="1"/>
  <c r="B14" i="254"/>
  <c r="D14" i="246"/>
  <c r="G14" i="246" s="1"/>
  <c r="D36" i="245"/>
  <c r="B18" i="254" l="1"/>
  <c r="B20" i="254" s="1"/>
  <c r="C14" i="254"/>
  <c r="C33" i="246"/>
  <c r="D33" i="246" s="1"/>
  <c r="B34" i="254"/>
  <c r="C52" i="246"/>
  <c r="C34" i="254" l="1"/>
  <c r="C38" i="254" s="1"/>
  <c r="C40" i="254" s="1"/>
  <c r="B38" i="254"/>
  <c r="B40" i="254" s="1"/>
  <c r="G33" i="246"/>
  <c r="F14" i="254"/>
  <c r="F18" i="254" s="1"/>
  <c r="C18" i="254"/>
  <c r="C20" i="254" s="1"/>
  <c r="F20" i="254" s="1"/>
  <c r="D52" i="246"/>
  <c r="D55" i="246" s="1"/>
  <c r="D57" i="246" s="1"/>
  <c r="G52" i="246"/>
  <c r="G7" i="232"/>
  <c r="I12" i="235"/>
  <c r="D39" i="234"/>
  <c r="C31" i="246" s="1"/>
  <c r="G31" i="246" s="1"/>
  <c r="G11" i="235"/>
  <c r="G12" i="235" s="1"/>
  <c r="G16" i="235" s="1"/>
  <c r="D31" i="203"/>
  <c r="D30" i="246" s="1"/>
  <c r="D30" i="203"/>
  <c r="C30" i="246" s="1"/>
  <c r="G30" i="246" s="1"/>
  <c r="E24" i="246"/>
  <c r="E36" i="246" s="1"/>
  <c r="E38" i="246" s="1"/>
  <c r="F34" i="254" l="1"/>
  <c r="F38" i="254" s="1"/>
  <c r="F40" i="254"/>
  <c r="I13" i="235"/>
  <c r="I14" i="235" s="1"/>
  <c r="I15" i="235" s="1"/>
  <c r="I17" i="235" s="1"/>
  <c r="I18" i="235" s="1"/>
  <c r="I19" i="235" s="1"/>
  <c r="I20" i="235" s="1"/>
  <c r="I21" i="235" s="1"/>
  <c r="I22" i="235" s="1"/>
  <c r="I23" i="235" s="1"/>
  <c r="I24" i="235" s="1"/>
  <c r="I25" i="235" s="1"/>
  <c r="I26" i="235" s="1"/>
  <c r="I27" i="235" s="1"/>
  <c r="I28" i="235" s="1"/>
  <c r="I29" i="235" s="1"/>
  <c r="I30" i="235" s="1"/>
  <c r="I32" i="235" s="1"/>
  <c r="I33" i="235" s="1"/>
  <c r="I34" i="235" s="1"/>
  <c r="I35" i="235" s="1"/>
  <c r="I36" i="235" s="1"/>
  <c r="E9" i="203"/>
  <c r="E10" i="203" s="1"/>
  <c r="G8" i="232"/>
  <c r="G9" i="232" s="1"/>
  <c r="G10" i="232" s="1"/>
  <c r="G11" i="232" s="1"/>
  <c r="G12" i="232" s="1"/>
  <c r="G13" i="232" s="1"/>
  <c r="G14" i="232" s="1"/>
  <c r="G15" i="232" s="1"/>
  <c r="G16" i="232" s="1"/>
  <c r="G17" i="232" s="1"/>
  <c r="G18" i="232" s="1"/>
  <c r="G19" i="232" s="1"/>
  <c r="G21" i="232" s="1"/>
  <c r="E5" i="246"/>
  <c r="E17" i="246" s="1"/>
  <c r="E19" i="246" s="1"/>
  <c r="D11" i="246"/>
  <c r="C4" i="246"/>
  <c r="C11" i="246"/>
  <c r="C12" i="246"/>
  <c r="G12" i="246" s="1"/>
  <c r="D40" i="235"/>
  <c r="C32" i="246" s="1"/>
  <c r="G32" i="246" s="1"/>
  <c r="G17" i="235"/>
  <c r="G18" i="235" s="1"/>
  <c r="G19" i="235" s="1"/>
  <c r="G20" i="235" s="1"/>
  <c r="D24" i="246" l="1"/>
  <c r="G11" i="246"/>
  <c r="E12" i="203"/>
  <c r="E13" i="203" s="1"/>
  <c r="E14" i="203" s="1"/>
  <c r="E15" i="203" s="1"/>
  <c r="E16" i="203" s="1"/>
  <c r="E17" i="203" s="1"/>
  <c r="E18" i="203" s="1"/>
  <c r="E19" i="203" s="1"/>
  <c r="E20" i="203" s="1"/>
  <c r="E21" i="203" s="1"/>
  <c r="E22" i="203" s="1"/>
  <c r="D4" i="246"/>
  <c r="G4" i="246" s="1"/>
  <c r="C13" i="246"/>
  <c r="G13" i="246" s="1"/>
  <c r="G26" i="235"/>
  <c r="G27" i="235" s="1"/>
  <c r="G28" i="235" s="1"/>
  <c r="G29" i="235" s="1"/>
  <c r="G30" i="235" s="1"/>
  <c r="G32" i="235" l="1"/>
  <c r="G33" i="235" s="1"/>
  <c r="G34" i="235" s="1"/>
  <c r="G35" i="235" s="1"/>
  <c r="G36" i="235" s="1"/>
  <c r="G24" i="246"/>
  <c r="E23" i="203"/>
  <c r="E24" i="203" s="1"/>
  <c r="E25" i="203" s="1"/>
  <c r="E26" i="203" s="1"/>
  <c r="D5" i="246"/>
  <c r="G5" i="246" s="1"/>
  <c r="D53" i="196" l="1"/>
  <c r="C29" i="246" s="1"/>
  <c r="G29" i="246" s="1"/>
  <c r="E7" i="196"/>
  <c r="E8" i="196" s="1"/>
  <c r="E9" i="196" s="1"/>
  <c r="E10" i="196" s="1"/>
  <c r="E11" i="196" s="1"/>
  <c r="E12" i="196" s="1"/>
  <c r="E13" i="196" s="1"/>
  <c r="E14" i="196" s="1"/>
  <c r="E15" i="196" s="1"/>
  <c r="E16" i="196" s="1"/>
  <c r="E17" i="196" s="1"/>
  <c r="E18" i="196" s="1"/>
  <c r="E19" i="196" s="1"/>
  <c r="E20" i="196" s="1"/>
  <c r="E21" i="196" s="1"/>
  <c r="E31" i="196"/>
  <c r="E32" i="196" s="1"/>
  <c r="E33" i="196" s="1"/>
  <c r="E34" i="196" s="1"/>
  <c r="E35" i="196" s="1"/>
  <c r="E36" i="196" s="1"/>
  <c r="E37" i="196" s="1"/>
  <c r="E38" i="196" s="1"/>
  <c r="E39" i="196" s="1"/>
  <c r="E40" i="196" s="1"/>
  <c r="E41" i="196" s="1"/>
  <c r="E42" i="196" s="1"/>
  <c r="E43" i="196" s="1"/>
  <c r="E44" i="196" s="1"/>
  <c r="E45" i="196" s="1"/>
  <c r="E46" i="196" s="1"/>
  <c r="E47" i="196" l="1"/>
  <c r="E48" i="196" s="1"/>
  <c r="E49" i="196" s="1"/>
  <c r="C10" i="246"/>
  <c r="G10" i="246" s="1"/>
  <c r="E22" i="193" l="1"/>
  <c r="E22" i="196"/>
  <c r="E23" i="196" s="1"/>
  <c r="E24" i="196" s="1"/>
  <c r="E25" i="196" s="1"/>
  <c r="B13" i="238"/>
  <c r="C53" i="246" s="1"/>
  <c r="B19" i="237"/>
  <c r="C54" i="246" s="1"/>
  <c r="G54" i="246" s="1"/>
  <c r="C6" i="238"/>
  <c r="C7" i="238" s="1"/>
  <c r="G53" i="246" l="1"/>
  <c r="G55" i="246" s="1"/>
  <c r="C55" i="246"/>
  <c r="C57" i="246" s="1"/>
  <c r="G57" i="246" s="1"/>
  <c r="C15" i="246"/>
  <c r="G15" i="246" s="1"/>
  <c r="C16" i="246"/>
  <c r="G16" i="246" s="1"/>
  <c r="E15" i="235"/>
  <c r="E10" i="234"/>
  <c r="D47" i="193"/>
  <c r="C28" i="246" s="1"/>
  <c r="G28" i="246" s="1"/>
  <c r="D25" i="232"/>
  <c r="C26" i="246" s="1"/>
  <c r="G26" i="246" s="1"/>
  <c r="E17" i="235" l="1"/>
  <c r="E18" i="235" s="1"/>
  <c r="E19" i="235" s="1"/>
  <c r="E20" i="235" s="1"/>
  <c r="E21" i="235" s="1"/>
  <c r="C9" i="246"/>
  <c r="G9" i="246" s="1"/>
  <c r="C7" i="246"/>
  <c r="G7" i="246" s="1"/>
  <c r="D40" i="233"/>
  <c r="D27" i="246" s="1"/>
  <c r="C27" i="246"/>
  <c r="E11" i="234"/>
  <c r="E12" i="234" s="1"/>
  <c r="E13" i="234" s="1"/>
  <c r="E14" i="234" s="1"/>
  <c r="E15" i="234" s="1"/>
  <c r="E16" i="234" s="1"/>
  <c r="E17" i="234" s="1"/>
  <c r="E18" i="234" s="1"/>
  <c r="E19" i="234" s="1"/>
  <c r="E20" i="234" s="1"/>
  <c r="E21" i="234" s="1"/>
  <c r="E22" i="234" s="1"/>
  <c r="E23" i="234" s="1"/>
  <c r="E7" i="181"/>
  <c r="E9" i="181" s="1"/>
  <c r="G27" i="246" l="1"/>
  <c r="M32" i="181"/>
  <c r="M33" i="181" s="1"/>
  <c r="M34" i="181" s="1"/>
  <c r="M35" i="181" s="1"/>
  <c r="M37" i="181" s="1"/>
  <c r="M38" i="181" s="1"/>
  <c r="M39" i="181" s="1"/>
  <c r="M40" i="181" s="1"/>
  <c r="O32" i="181"/>
  <c r="O33" i="181" s="1"/>
  <c r="O34" i="181" s="1"/>
  <c r="O35" i="181" s="1"/>
  <c r="O37" i="181" s="1"/>
  <c r="O38" i="181" s="1"/>
  <c r="O39" i="181" s="1"/>
  <c r="O40" i="181" s="1"/>
  <c r="E10" i="181"/>
  <c r="E12" i="181" s="1"/>
  <c r="E13" i="181" s="1"/>
  <c r="E14" i="181" s="1"/>
  <c r="E15" i="181" s="1"/>
  <c r="E16" i="181" s="1"/>
  <c r="E17" i="181" s="1"/>
  <c r="E18" i="181" s="1"/>
  <c r="E19" i="181" s="1"/>
  <c r="E20" i="181" s="1"/>
  <c r="E21" i="181" s="1"/>
  <c r="E22" i="181" s="1"/>
  <c r="E23" i="181" s="1"/>
  <c r="E24" i="181" s="1"/>
  <c r="E25" i="181" s="1"/>
  <c r="E26" i="181" s="1"/>
  <c r="E27" i="181" s="1"/>
  <c r="E28" i="181" s="1"/>
  <c r="E29" i="181" s="1"/>
  <c r="E30" i="181" s="1"/>
  <c r="E31" i="181" s="1"/>
  <c r="E24" i="234"/>
  <c r="E25" i="234" s="1"/>
  <c r="E26" i="234" s="1"/>
  <c r="E22" i="235"/>
  <c r="E23" i="235" s="1"/>
  <c r="E24" i="235" s="1"/>
  <c r="E25" i="235" s="1"/>
  <c r="E26" i="235" s="1"/>
  <c r="E27" i="235" s="1"/>
  <c r="E28" i="235" s="1"/>
  <c r="E29" i="235" s="1"/>
  <c r="E30" i="235" s="1"/>
  <c r="C8" i="246"/>
  <c r="D8" i="246"/>
  <c r="E27" i="234" l="1"/>
  <c r="E28" i="234" s="1"/>
  <c r="E29" i="234" s="1"/>
  <c r="E30" i="234" s="1"/>
  <c r="E31" i="234" s="1"/>
  <c r="E32" i="234" s="1"/>
  <c r="E33" i="234" s="1"/>
  <c r="E34" i="234" s="1"/>
  <c r="E35" i="234" s="1"/>
  <c r="E32" i="181"/>
  <c r="E33" i="181" s="1"/>
  <c r="E34" i="181" s="1"/>
  <c r="E35" i="181" s="1"/>
  <c r="E37" i="181" s="1"/>
  <c r="E38" i="181" s="1"/>
  <c r="E39" i="181" s="1"/>
  <c r="E41" i="181" s="1"/>
  <c r="E31" i="235"/>
  <c r="E32" i="235" s="1"/>
  <c r="E33" i="235" s="1"/>
  <c r="E34" i="235" s="1"/>
  <c r="E35" i="235" s="1"/>
  <c r="E36" i="235" s="1"/>
  <c r="G8" i="246"/>
  <c r="E21" i="232"/>
  <c r="D45" i="181" l="1"/>
  <c r="C25" i="246" s="1"/>
  <c r="D46" i="181" l="1"/>
  <c r="D6" i="246" s="1"/>
  <c r="D17" i="246" s="1"/>
  <c r="D19" i="246" s="1"/>
  <c r="C6" i="246"/>
  <c r="C36" i="246"/>
  <c r="C38" i="246" s="1"/>
  <c r="G6" i="246" l="1"/>
  <c r="G17" i="246" s="1"/>
  <c r="D25" i="246"/>
  <c r="D36" i="246" s="1"/>
  <c r="D38" i="246" s="1"/>
  <c r="G38" i="246" s="1"/>
  <c r="C17" i="246"/>
  <c r="C19" i="246" s="1"/>
  <c r="G19" i="246" s="1"/>
  <c r="G25" i="246"/>
  <c r="G36" i="246" s="1"/>
</calcChain>
</file>

<file path=xl/sharedStrings.xml><?xml version="1.0" encoding="utf-8"?>
<sst xmlns="http://schemas.openxmlformats.org/spreadsheetml/2006/main" count="2949" uniqueCount="575">
  <si>
    <t>km</t>
  </si>
  <si>
    <t>-</t>
  </si>
  <si>
    <t>suma</t>
  </si>
  <si>
    <t>DZIEŃ POWSZEDNI NAUKI SZKOLNEJ</t>
  </si>
  <si>
    <t>Doliwy</t>
  </si>
  <si>
    <t>Duły</t>
  </si>
  <si>
    <t>Jaśki</t>
  </si>
  <si>
    <t>Olecko Osiedle Siejnik (SP4)</t>
  </si>
  <si>
    <t>Numer zadania</t>
  </si>
  <si>
    <t>Oznaczenia</t>
  </si>
  <si>
    <t>Rosochackie</t>
  </si>
  <si>
    <t>Dworek Mazurski</t>
  </si>
  <si>
    <t>Raczki Wielkie</t>
  </si>
  <si>
    <t>Szczecinki</t>
  </si>
  <si>
    <t>Dąbrowskie</t>
  </si>
  <si>
    <t xml:space="preserve">Kukowo wieś </t>
  </si>
  <si>
    <t>Kukowo wiata</t>
  </si>
  <si>
    <t>Kukowo Kolonia</t>
  </si>
  <si>
    <t>Ślepie</t>
  </si>
  <si>
    <t>Kukówko</t>
  </si>
  <si>
    <t>Kukowo</t>
  </si>
  <si>
    <t>Wólka Kijewska</t>
  </si>
  <si>
    <t>Zatyki Wieś</t>
  </si>
  <si>
    <t>Ps3</t>
  </si>
  <si>
    <t>Gąsiorówko</t>
  </si>
  <si>
    <t>Świdry</t>
  </si>
  <si>
    <t>Gąski (świetlica)</t>
  </si>
  <si>
    <t>Gąski Szkoła</t>
  </si>
  <si>
    <t>Zajdy Folwark</t>
  </si>
  <si>
    <t>Zabielne</t>
  </si>
  <si>
    <t>Dzięgiele Oleckie</t>
  </si>
  <si>
    <t>Zajdy</t>
  </si>
  <si>
    <t>Ps4</t>
  </si>
  <si>
    <t>Skowronki</t>
  </si>
  <si>
    <t>Kukowo (ferma)</t>
  </si>
  <si>
    <t>Krupin</t>
  </si>
  <si>
    <t>Ps5</t>
  </si>
  <si>
    <t xml:space="preserve">Imionki PKP </t>
  </si>
  <si>
    <t>Sedranki 36</t>
  </si>
  <si>
    <t>Ps7</t>
  </si>
  <si>
    <t>Plewki</t>
  </si>
  <si>
    <t>Łęgowo</t>
  </si>
  <si>
    <t>Jaśki wieś</t>
  </si>
  <si>
    <t>Olecko Kolonia</t>
  </si>
  <si>
    <t>DZIEŃ POWSZEDNI</t>
  </si>
  <si>
    <t>Gąski</t>
  </si>
  <si>
    <t>Linia 11</t>
  </si>
  <si>
    <t>Linia 12</t>
  </si>
  <si>
    <t>Linia 13</t>
  </si>
  <si>
    <t>Linia 14</t>
  </si>
  <si>
    <t>Linia 15</t>
  </si>
  <si>
    <t>Linia 16</t>
  </si>
  <si>
    <t>Ps10</t>
  </si>
  <si>
    <t>Lesk</t>
  </si>
  <si>
    <t>SOBOTA</t>
  </si>
  <si>
    <t>Gordejki</t>
  </si>
  <si>
    <t>Gordejki Małe</t>
  </si>
  <si>
    <t>Sedranki 54</t>
  </si>
  <si>
    <t>Sedranki 48</t>
  </si>
  <si>
    <t>Olszewo krzyż</t>
  </si>
  <si>
    <t>s</t>
  </si>
  <si>
    <t>P3</t>
  </si>
  <si>
    <t>Dąbrowskie-Osada</t>
  </si>
  <si>
    <t>Imionki 12</t>
  </si>
  <si>
    <t>liczba wozokilometrów</t>
  </si>
  <si>
    <t>x</t>
  </si>
  <si>
    <t>DZIENNA LICZBA KM</t>
  </si>
  <si>
    <t>dni nauki szkolnej</t>
  </si>
  <si>
    <t>dni wolne od nauki szkolnej</t>
  </si>
  <si>
    <t>Olecko, Wojska Polskiego (SP3)</t>
  </si>
  <si>
    <t>Linia 17</t>
  </si>
  <si>
    <t>Linia 18</t>
  </si>
  <si>
    <t>s - kurs wykonywany w dni nauki szkolnej</t>
  </si>
  <si>
    <t>Linia</t>
  </si>
  <si>
    <t>Dzień powszedni [szkolny]</t>
  </si>
  <si>
    <t>Razem dziennie</t>
  </si>
  <si>
    <t>RAZEM ROCZNIE</t>
  </si>
  <si>
    <t>Numer brygady</t>
  </si>
  <si>
    <t xml:space="preserve"> 6:15</t>
  </si>
  <si>
    <t xml:space="preserve"> 6:51</t>
  </si>
  <si>
    <t xml:space="preserve"> 7:26</t>
  </si>
  <si>
    <t xml:space="preserve"> 8:36</t>
  </si>
  <si>
    <t xml:space="preserve"> 8:37</t>
  </si>
  <si>
    <t xml:space="preserve"> 7:28</t>
  </si>
  <si>
    <t xml:space="preserve"> 8:38</t>
  </si>
  <si>
    <t xml:space="preserve"> 6:20</t>
  </si>
  <si>
    <t xml:space="preserve"> 6:55</t>
  </si>
  <si>
    <t xml:space="preserve"> 7:30</t>
  </si>
  <si>
    <t xml:space="preserve"> 8:40</t>
  </si>
  <si>
    <t xml:space="preserve"> 6:57</t>
  </si>
  <si>
    <t xml:space="preserve"> 7:32</t>
  </si>
  <si>
    <t xml:space="preserve"> 8:42</t>
  </si>
  <si>
    <t xml:space="preserve"> 7:34</t>
  </si>
  <si>
    <t xml:space="preserve"> 8:44</t>
  </si>
  <si>
    <t xml:space="preserve"> 6:26</t>
  </si>
  <si>
    <t xml:space="preserve"> 7:36</t>
  </si>
  <si>
    <t xml:space="preserve"> 8:46</t>
  </si>
  <si>
    <t xml:space="preserve"> 7:02</t>
  </si>
  <si>
    <t xml:space="preserve"> 7:37</t>
  </si>
  <si>
    <t xml:space="preserve"> 8:47</t>
  </si>
  <si>
    <t xml:space="preserve"> 7:03</t>
  </si>
  <si>
    <t xml:space="preserve"> 7:38</t>
  </si>
  <si>
    <t xml:space="preserve"> 8:48</t>
  </si>
  <si>
    <t xml:space="preserve"> 7:40</t>
  </si>
  <si>
    <t xml:space="preserve"> 8:50</t>
  </si>
  <si>
    <t xml:space="preserve"> 6:35</t>
  </si>
  <si>
    <t xml:space="preserve"> 6:37</t>
  </si>
  <si>
    <t xml:space="preserve"> 6:39</t>
  </si>
  <si>
    <t xml:space="preserve"> 7:14</t>
  </si>
  <si>
    <t xml:space="preserve"> 7:49</t>
  </si>
  <si>
    <t xml:space="preserve"> 8:59</t>
  </si>
  <si>
    <t xml:space="preserve"> 7:15</t>
  </si>
  <si>
    <t xml:space="preserve"> 7:50</t>
  </si>
  <si>
    <t xml:space="preserve"> 9:00</t>
  </si>
  <si>
    <t xml:space="preserve"> 7:17</t>
  </si>
  <si>
    <t xml:space="preserve"> 6:45</t>
  </si>
  <si>
    <t xml:space="preserve"> 7:20</t>
  </si>
  <si>
    <t xml:space="preserve"> 7:55</t>
  </si>
  <si>
    <t xml:space="preserve"> 9:05</t>
  </si>
  <si>
    <t xml:space="preserve"> 7:56</t>
  </si>
  <si>
    <t>dzień powszedni</t>
  </si>
  <si>
    <t xml:space="preserve"> 7:16</t>
  </si>
  <si>
    <t xml:space="preserve"> 7:18</t>
  </si>
  <si>
    <t xml:space="preserve"> 5:15</t>
  </si>
  <si>
    <t xml:space="preserve"> 5:20</t>
  </si>
  <si>
    <t xml:space="preserve"> 5:22</t>
  </si>
  <si>
    <t xml:space="preserve"> 7:29</t>
  </si>
  <si>
    <t xml:space="preserve"> 5:25</t>
  </si>
  <si>
    <t xml:space="preserve"> 5:27</t>
  </si>
  <si>
    <t xml:space="preserve"> 5:29</t>
  </si>
  <si>
    <t xml:space="preserve"> 7:35</t>
  </si>
  <si>
    <t xml:space="preserve"> 5:36</t>
  </si>
  <si>
    <t xml:space="preserve"> 7:41</t>
  </si>
  <si>
    <t xml:space="preserve"> 5:14</t>
  </si>
  <si>
    <t xml:space="preserve"> 5:16</t>
  </si>
  <si>
    <t xml:space="preserve"> 5:17</t>
  </si>
  <si>
    <t xml:space="preserve"> 5:18</t>
  </si>
  <si>
    <t xml:space="preserve"> 8:14</t>
  </si>
  <si>
    <t xml:space="preserve"> 9:14</t>
  </si>
  <si>
    <t xml:space="preserve"> 8:15</t>
  </si>
  <si>
    <t xml:space="preserve"> 9:15</t>
  </si>
  <si>
    <t xml:space="preserve"> 8:16</t>
  </si>
  <si>
    <t xml:space="preserve"> 9:16</t>
  </si>
  <si>
    <t xml:space="preserve"> 8:17</t>
  </si>
  <si>
    <t xml:space="preserve"> 9:17</t>
  </si>
  <si>
    <t xml:space="preserve"> 8:18</t>
  </si>
  <si>
    <t xml:space="preserve"> 9:18</t>
  </si>
  <si>
    <t xml:space="preserve"> 8:20</t>
  </si>
  <si>
    <t xml:space="preserve"> 9:20</t>
  </si>
  <si>
    <t xml:space="preserve"> 8:29</t>
  </si>
  <si>
    <t xml:space="preserve"> 9:29</t>
  </si>
  <si>
    <t xml:space="preserve"> 9:40</t>
  </si>
  <si>
    <t xml:space="preserve"> 8:41</t>
  </si>
  <si>
    <t xml:space="preserve"> 5:54</t>
  </si>
  <si>
    <t xml:space="preserve"> 5:55</t>
  </si>
  <si>
    <t xml:space="preserve"> 5:57</t>
  </si>
  <si>
    <t xml:space="preserve"> 5:58</t>
  </si>
  <si>
    <t xml:space="preserve"> 6:07</t>
  </si>
  <si>
    <t xml:space="preserve"> 6:10</t>
  </si>
  <si>
    <t xml:space="preserve"> 9:44</t>
  </si>
  <si>
    <t xml:space="preserve"> 9:45</t>
  </si>
  <si>
    <t xml:space="preserve"> 6:36</t>
  </si>
  <si>
    <t xml:space="preserve"> 7:46</t>
  </si>
  <si>
    <t xml:space="preserve"> 9:46</t>
  </si>
  <si>
    <t xml:space="preserve"> 9:47</t>
  </si>
  <si>
    <t xml:space="preserve"> 9:48</t>
  </si>
  <si>
    <t xml:space="preserve"> 9:50</t>
  </si>
  <si>
    <t xml:space="preserve"> 7:57</t>
  </si>
  <si>
    <t xml:space="preserve"> 7:58</t>
  </si>
  <si>
    <t xml:space="preserve"> 7:59</t>
  </si>
  <si>
    <t xml:space="preserve"> 9:59</t>
  </si>
  <si>
    <t xml:space="preserve"> 8:00</t>
  </si>
  <si>
    <t xml:space="preserve"> 7:04</t>
  </si>
  <si>
    <t xml:space="preserve"> 5:33</t>
  </si>
  <si>
    <t xml:space="preserve"> 5:37</t>
  </si>
  <si>
    <t xml:space="preserve"> 5:40</t>
  </si>
  <si>
    <t xml:space="preserve"> 5:43</t>
  </si>
  <si>
    <t>Linia K (Gąski Szkoła - Kukówko - Gąsiorówko)</t>
  </si>
  <si>
    <t>K</t>
  </si>
  <si>
    <t>G</t>
  </si>
  <si>
    <t>Linia G (Kijewo Szkoła - Gąsiorówko - Kijewo Szkoła)</t>
  </si>
  <si>
    <t>P1</t>
  </si>
  <si>
    <t>Ps2</t>
  </si>
  <si>
    <t>Ps6</t>
  </si>
  <si>
    <t>P2</t>
  </si>
  <si>
    <t>Ps1</t>
  </si>
  <si>
    <t>Dobki Kolonia</t>
  </si>
  <si>
    <t>&lt;</t>
  </si>
  <si>
    <t xml:space="preserve"> 6:41</t>
  </si>
  <si>
    <t xml:space="preserve"> 7:51</t>
  </si>
  <si>
    <t xml:space="preserve"> 9:01</t>
  </si>
  <si>
    <t xml:space="preserve"> 6:43</t>
  </si>
  <si>
    <t xml:space="preserve"> 7:53</t>
  </si>
  <si>
    <t xml:space="preserve"> 9:03</t>
  </si>
  <si>
    <t xml:space="preserve"> 6:54</t>
  </si>
  <si>
    <t xml:space="preserve"> 6:56</t>
  </si>
  <si>
    <t xml:space="preserve"> 8:06</t>
  </si>
  <si>
    <t xml:space="preserve"> 6:58</t>
  </si>
  <si>
    <t xml:space="preserve"> 7:00</t>
  </si>
  <si>
    <t xml:space="preserve"> 8:10</t>
  </si>
  <si>
    <t xml:space="preserve"> 8:12</t>
  </si>
  <si>
    <t xml:space="preserve"> 9:07</t>
  </si>
  <si>
    <t>Linia 1</t>
  </si>
  <si>
    <t xml:space="preserve"> 5:31</t>
  </si>
  <si>
    <t xml:space="preserve"> 5:41</t>
  </si>
  <si>
    <t xml:space="preserve"> 9:36</t>
  </si>
  <si>
    <t xml:space="preserve"> 6:23</t>
  </si>
  <si>
    <t xml:space="preserve"> 9:38</t>
  </si>
  <si>
    <t xml:space="preserve"> 5:44</t>
  </si>
  <si>
    <t xml:space="preserve"> 5:46</t>
  </si>
  <si>
    <t xml:space="preserve"> 5:48</t>
  </si>
  <si>
    <t xml:space="preserve"> 5:50</t>
  </si>
  <si>
    <t xml:space="preserve"> 5:52</t>
  </si>
  <si>
    <t xml:space="preserve"> 7:42</t>
  </si>
  <si>
    <t>Linia 2</t>
  </si>
  <si>
    <t xml:space="preserve"> 9:42</t>
  </si>
  <si>
    <t>Ps5 / Pw10</t>
  </si>
  <si>
    <t>Dzień powszedni [wolny
 od nauki szkolnej]</t>
  </si>
  <si>
    <t xml:space="preserve"> 6:13</t>
  </si>
  <si>
    <t>Babki Gąseckie Śwetlica</t>
  </si>
  <si>
    <t>Babki Gąseckie Świetlica</t>
  </si>
  <si>
    <t>Linia 19</t>
  </si>
  <si>
    <t>Pieńki</t>
  </si>
  <si>
    <t>Dąbrowskie I</t>
  </si>
  <si>
    <t>Borawskie</t>
  </si>
  <si>
    <t>Plewki - Borawskie</t>
  </si>
  <si>
    <t>Plewki (kolonie)</t>
  </si>
  <si>
    <t>Dąbrowskie (kolonie)</t>
  </si>
  <si>
    <t>Babki Oleckie</t>
  </si>
  <si>
    <t>Sedranki</t>
  </si>
  <si>
    <t>w tym na terenie miasta i gminy Olecko</t>
  </si>
  <si>
    <t>LICZBA WOZOKILOMETRÓW</t>
  </si>
  <si>
    <t>Sobota, 
oprócz świąt</t>
  </si>
  <si>
    <t>Niedziela 
i święto</t>
  </si>
  <si>
    <t>sobota</t>
  </si>
  <si>
    <t>Olecko,os. Siejnik I - szkoła</t>
  </si>
  <si>
    <t>Olecko, Kościuszki</t>
  </si>
  <si>
    <t>Olecko, Plac Wolności</t>
  </si>
  <si>
    <t>Olecko, ul. 11 Listopada</t>
  </si>
  <si>
    <t>Olecko, ul. 11-go Listopada</t>
  </si>
  <si>
    <t>Jaśki II</t>
  </si>
  <si>
    <t>Olszewo (przed wsią)</t>
  </si>
  <si>
    <t>Olszewo (we wsi)</t>
  </si>
  <si>
    <t>Jurki</t>
  </si>
  <si>
    <t>Olecko, Plac Wolności - urząd</t>
  </si>
  <si>
    <t>W</t>
  </si>
  <si>
    <t>P</t>
  </si>
  <si>
    <t>dr.</t>
  </si>
  <si>
    <t>nr</t>
  </si>
  <si>
    <t>Doliwy - wiadukt</t>
  </si>
  <si>
    <t>Olecko, Kościuszki - szkoła</t>
  </si>
  <si>
    <t>Olecko (ul. Szosa Świętajno)</t>
  </si>
  <si>
    <t>Olecko (las, obwodnica)</t>
  </si>
  <si>
    <t>Dobki wieś</t>
  </si>
  <si>
    <t>Giże Osada (wieś)</t>
  </si>
  <si>
    <t>w_1</t>
  </si>
  <si>
    <t>w_2</t>
  </si>
  <si>
    <t>Olecko, ul. Ełcka</t>
  </si>
  <si>
    <t>Kijewo</t>
  </si>
  <si>
    <t>Zatyki</t>
  </si>
  <si>
    <t>Kukowo - Zatyki (za lasem)</t>
  </si>
  <si>
    <t>Kukowo - Zatyki (przed żwirownią)</t>
  </si>
  <si>
    <t xml:space="preserve">Kukowo Wieś </t>
  </si>
  <si>
    <t>Olecko,os. Siejnik I</t>
  </si>
  <si>
    <t>Olecko, al. Zwycięstwa</t>
  </si>
  <si>
    <t>Zajdy (skrzyżowanie z drogą nr 1826N)</t>
  </si>
  <si>
    <t>Babki Gąseckie</t>
  </si>
  <si>
    <t>Kijewo Szkoła</t>
  </si>
  <si>
    <t>Olecko, "PRAWDA"</t>
  </si>
  <si>
    <t xml:space="preserve"> 7:54</t>
  </si>
  <si>
    <t>Olecko, ul. Gołdapska</t>
  </si>
  <si>
    <t>Olecko, ul. Gołdapska Szpital</t>
  </si>
  <si>
    <t xml:space="preserve"> 6:32</t>
  </si>
  <si>
    <t xml:space="preserve"> 6:33</t>
  </si>
  <si>
    <t>Jaśki Hospicjum</t>
  </si>
  <si>
    <t xml:space="preserve"> 7:31</t>
  </si>
  <si>
    <t xml:space="preserve"> 6:42</t>
  </si>
  <si>
    <t>Olecko, os. Siejnik I</t>
  </si>
  <si>
    <t xml:space="preserve"> 8:56</t>
  </si>
  <si>
    <t xml:space="preserve"> 9:56</t>
  </si>
  <si>
    <t xml:space="preserve"> 8:09</t>
  </si>
  <si>
    <t>Olecko, ul. Żeromskiego - plaża</t>
  </si>
  <si>
    <t>Olecko, ul. Żeromskiego - staw</t>
  </si>
  <si>
    <t xml:space="preserve"> 8:11</t>
  </si>
  <si>
    <t>Olecko, Aleje Lipowe</t>
  </si>
  <si>
    <t xml:space="preserve"> 7:52</t>
  </si>
  <si>
    <t xml:space="preserve"> 9:02</t>
  </si>
  <si>
    <t xml:space="preserve"> 8:13</t>
  </si>
  <si>
    <t xml:space="preserve"> 8:19</t>
  </si>
  <si>
    <t xml:space="preserve"> 8:22</t>
  </si>
  <si>
    <t xml:space="preserve"> 8:24</t>
  </si>
  <si>
    <t xml:space="preserve"> 8:26</t>
  </si>
  <si>
    <t xml:space="preserve"> 9:08</t>
  </si>
  <si>
    <t xml:space="preserve"> 9:09</t>
  </si>
  <si>
    <t>07</t>
  </si>
  <si>
    <t>08</t>
  </si>
  <si>
    <t>09</t>
  </si>
  <si>
    <t>06</t>
  </si>
  <si>
    <t>Olecko, Wojska Polskiego - Dworzec</t>
  </si>
  <si>
    <t>Imionki</t>
  </si>
  <si>
    <t>05</t>
  </si>
  <si>
    <t xml:space="preserve"> </t>
  </si>
  <si>
    <t>Możne (wieś)</t>
  </si>
  <si>
    <t>Możne (kolonie)</t>
  </si>
  <si>
    <t>Sedranki 28</t>
  </si>
  <si>
    <t>Olecko, Hala Lega</t>
  </si>
  <si>
    <t>Judziki Szkoła</t>
  </si>
  <si>
    <t>Judziki, Kolonia I -skrzyżowanie</t>
  </si>
  <si>
    <t>Judziki, Kolonia II</t>
  </si>
  <si>
    <t>Judziki, Kolonia III</t>
  </si>
  <si>
    <t>w_3</t>
  </si>
  <si>
    <t>Sedranki, kol</t>
  </si>
  <si>
    <t>02</t>
  </si>
  <si>
    <t>04</t>
  </si>
  <si>
    <t>10</t>
  </si>
  <si>
    <t>Liczba dni
 w roku 2022</t>
  </si>
  <si>
    <r>
      <t xml:space="preserve">WOZOKILOMETRY NA </t>
    </r>
    <r>
      <rPr>
        <b/>
        <sz val="10"/>
        <color rgb="FFFF0000"/>
        <rFont val="Arial Narrow"/>
        <family val="2"/>
        <charset val="238"/>
      </rPr>
      <t>POZA TERENEM MIASTA I GMINY OLECKO</t>
    </r>
  </si>
  <si>
    <r>
      <t xml:space="preserve">WOZOKILOMETRY </t>
    </r>
    <r>
      <rPr>
        <b/>
        <sz val="10"/>
        <color rgb="FFFF0000"/>
        <rFont val="Arial Narrow"/>
        <family val="2"/>
        <charset val="238"/>
      </rPr>
      <t>NA TERENIE MIASTA I GMINY OLECKO</t>
    </r>
    <r>
      <rPr>
        <b/>
        <sz val="10"/>
        <color theme="1"/>
        <rFont val="Arial Narrow"/>
        <family val="2"/>
        <charset val="238"/>
      </rPr>
      <t/>
    </r>
  </si>
  <si>
    <r>
      <t xml:space="preserve">WOZOKILOMETRY </t>
    </r>
    <r>
      <rPr>
        <b/>
        <sz val="10"/>
        <color rgb="FFFF0000"/>
        <rFont val="Arial Narrow"/>
        <family val="2"/>
        <charset val="238"/>
      </rPr>
      <t>CAŁKOWITE</t>
    </r>
  </si>
  <si>
    <t xml:space="preserve"> 5:19</t>
  </si>
  <si>
    <t xml:space="preserve"> 5:49</t>
  </si>
  <si>
    <t xml:space="preserve"> 6:14</t>
  </si>
  <si>
    <t xml:space="preserve"> 5:21</t>
  </si>
  <si>
    <t xml:space="preserve"> 5:51</t>
  </si>
  <si>
    <t xml:space="preserve"> 6:16</t>
  </si>
  <si>
    <t>Olecko, ul. Leśna - cmentarz</t>
  </si>
  <si>
    <t xml:space="preserve"> 6:17</t>
  </si>
  <si>
    <t xml:space="preserve"> 5:23</t>
  </si>
  <si>
    <t xml:space="preserve"> 5:53</t>
  </si>
  <si>
    <t xml:space="preserve"> 6:18</t>
  </si>
  <si>
    <t>Olecko, Wojska Polskiego - dworzec</t>
  </si>
  <si>
    <t xml:space="preserve"> 6:22</t>
  </si>
  <si>
    <t xml:space="preserve"> 7:22</t>
  </si>
  <si>
    <t xml:space="preserve"> 9:22</t>
  </si>
  <si>
    <t>Olecko Al. Zwycięstwa</t>
  </si>
  <si>
    <t xml:space="preserve"> 5:28</t>
  </si>
  <si>
    <t xml:space="preserve"> 7:23</t>
  </si>
  <si>
    <t xml:space="preserve"> 8:23</t>
  </si>
  <si>
    <t xml:space="preserve"> 9:23</t>
  </si>
  <si>
    <t xml:space="preserve"> 5:26</t>
  </si>
  <si>
    <t xml:space="preserve"> 6:01</t>
  </si>
  <si>
    <t xml:space="preserve"> 7:06</t>
  </si>
  <si>
    <t xml:space="preserve"> 9:26</t>
  </si>
  <si>
    <t xml:space="preserve"> 5:34</t>
  </si>
  <si>
    <t xml:space="preserve"> 6:04</t>
  </si>
  <si>
    <t xml:space="preserve"> 6:29</t>
  </si>
  <si>
    <t xml:space="preserve"> 7:09</t>
  </si>
  <si>
    <t>Olecko, os. Lesk</t>
  </si>
  <si>
    <t xml:space="preserve"> 5:32</t>
  </si>
  <si>
    <t xml:space="preserve"> 7:12</t>
  </si>
  <si>
    <t xml:space="preserve"> 8:32</t>
  </si>
  <si>
    <t xml:space="preserve"> 9:32</t>
  </si>
  <si>
    <t xml:space="preserve"> 5:38</t>
  </si>
  <si>
    <t xml:space="preserve"> 6:08</t>
  </si>
  <si>
    <t xml:space="preserve"> 7:13</t>
  </si>
  <si>
    <t xml:space="preserve"> 7:33</t>
  </si>
  <si>
    <t xml:space="preserve"> 8:33</t>
  </si>
  <si>
    <t xml:space="preserve"> 9:33</t>
  </si>
  <si>
    <t>Skowronki n/ż</t>
  </si>
  <si>
    <t xml:space="preserve"> 6:11</t>
  </si>
  <si>
    <t xml:space="preserve">Olecko, ul. Przemysłowa </t>
  </si>
  <si>
    <t xml:space="preserve"> 5:47</t>
  </si>
  <si>
    <t xml:space="preserve"> 9:37</t>
  </si>
  <si>
    <t xml:space="preserve"> 6:38</t>
  </si>
  <si>
    <t xml:space="preserve"> 7:43</t>
  </si>
  <si>
    <t xml:space="preserve"> 6:40</t>
  </si>
  <si>
    <t xml:space="preserve"> 7:45</t>
  </si>
  <si>
    <t xml:space="preserve"> 6:44</t>
  </si>
  <si>
    <t xml:space="preserve"> 5:59</t>
  </si>
  <si>
    <t xml:space="preserve"> 6:49</t>
  </si>
  <si>
    <t xml:space="preserve"> 5:42</t>
  </si>
  <si>
    <t xml:space="preserve"> 7:47</t>
  </si>
  <si>
    <t xml:space="preserve"> 8:43</t>
  </si>
  <si>
    <t xml:space="preserve"> 9:43</t>
  </si>
  <si>
    <t xml:space="preserve"> 7:48</t>
  </si>
  <si>
    <t xml:space="preserve"> 6:24</t>
  </si>
  <si>
    <t xml:space="preserve"> 7:24</t>
  </si>
  <si>
    <t>Sedranki, kol.</t>
  </si>
  <si>
    <t>01</t>
  </si>
  <si>
    <t xml:space="preserve"> 6:48</t>
  </si>
  <si>
    <t xml:space="preserve"> 6:34</t>
  </si>
  <si>
    <t xml:space="preserve"> 8:39</t>
  </si>
  <si>
    <t xml:space="preserve"> 8:21</t>
  </si>
  <si>
    <t xml:space="preserve"> 8:25</t>
  </si>
  <si>
    <t xml:space="preserve"> 5:56</t>
  </si>
  <si>
    <t xml:space="preserve"> 6:46</t>
  </si>
  <si>
    <t xml:space="preserve"> 6:00</t>
  </si>
  <si>
    <t xml:space="preserve"> 6:50</t>
  </si>
  <si>
    <t>P5</t>
  </si>
  <si>
    <t>Rocznie (2022)</t>
  </si>
  <si>
    <t>+3.0</t>
  </si>
  <si>
    <t>Olecko (ul. Szosa Świętajno II)</t>
  </si>
  <si>
    <t>ROZKŁAD JAZDY GMINA OLECKO - rozkład ważny od 1.01.2023 r. (projekt z dnia 2022.11.02)</t>
  </si>
  <si>
    <t>-'</t>
  </si>
  <si>
    <t>Liczba dni
 w roku 2023</t>
  </si>
  <si>
    <t>ROZKŁAD JAZDY GMINA OLECKO - rozkład ważny od 1.01.2023 r. (wersja z 03.11.2022)</t>
  </si>
  <si>
    <t>Olecko Ul Gołdapska</t>
  </si>
  <si>
    <t>Olecko ul. 11 Listopada SP2</t>
  </si>
  <si>
    <t>Olecko Plac Wolności – Urząd</t>
  </si>
  <si>
    <t>Olecko  D.A.</t>
  </si>
  <si>
    <t>Olecko Aleje Zwycięstwa</t>
  </si>
  <si>
    <t>Skowronki N/Ż</t>
  </si>
  <si>
    <t>Lipkowo N/Ż</t>
  </si>
  <si>
    <t>Wieliczki Osiedle</t>
  </si>
  <si>
    <t>Wieliczki Centrum</t>
  </si>
  <si>
    <t>Niedźwiedzkie</t>
  </si>
  <si>
    <t>Sobole N/Ż</t>
  </si>
  <si>
    <t>Sobole</t>
  </si>
  <si>
    <t>Cimochy</t>
  </si>
  <si>
    <t>Cimochy Centrum</t>
  </si>
  <si>
    <t>Lipówka I</t>
  </si>
  <si>
    <t>Lipówka II</t>
  </si>
  <si>
    <t>Raczki  I</t>
  </si>
  <si>
    <t>Raczki II</t>
  </si>
  <si>
    <t>Raczki</t>
  </si>
  <si>
    <t>Rudniki</t>
  </si>
  <si>
    <t>Koniecbór</t>
  </si>
  <si>
    <t>Bakaniuk</t>
  </si>
  <si>
    <t>Poddubówek</t>
  </si>
  <si>
    <t>Suwałki ul. Raczkowska/Sido</t>
  </si>
  <si>
    <t>Suwałki ul. Raczkowska/Urząd Celny</t>
  </si>
  <si>
    <t>Suwałki ul Wojska Polskiego/Nadleśnictwo</t>
  </si>
  <si>
    <t>Suwałki ul. Kościuszki ZS2</t>
  </si>
  <si>
    <t>Suwałki ul. Utrata D.A.</t>
  </si>
  <si>
    <t>czas</t>
  </si>
  <si>
    <t>Suwałki ul. Wojska Polskiego/hotel „Hańcza”</t>
  </si>
  <si>
    <t>Suwałki ul.Raczkowska/Lotnicza</t>
  </si>
  <si>
    <t>Suwałki ul. Raczkowska/Szafirowa</t>
  </si>
  <si>
    <t>Lipkowo N/Z</t>
  </si>
  <si>
    <t>Olecko ul. Kościuszki/szkoła</t>
  </si>
  <si>
    <t>Olecko Plac Wolności /Plac</t>
  </si>
  <si>
    <t>Olecko ul. Gołdapska</t>
  </si>
  <si>
    <t>Olecko Ul. 11-Listopada SP2</t>
  </si>
  <si>
    <t>Olecko Pl. Wolności/Urząd</t>
  </si>
  <si>
    <t>Olecko Dworzec Autobusowy</t>
  </si>
  <si>
    <t>Olecko ul. Ełcka/Oś. Siejnik</t>
  </si>
  <si>
    <t xml:space="preserve">Kukowo </t>
  </si>
  <si>
    <t>Gąski szkoła</t>
  </si>
  <si>
    <t>Przytuły Kolonia</t>
  </si>
  <si>
    <t>Przytuły</t>
  </si>
  <si>
    <t>Janisze</t>
  </si>
  <si>
    <t>Straduny</t>
  </si>
  <si>
    <t>Straduny-Oracze</t>
  </si>
  <si>
    <t>Oracze</t>
  </si>
  <si>
    <t>Wityny</t>
  </si>
  <si>
    <t>Ełk ul. 11 Listopada - rondo</t>
  </si>
  <si>
    <t>Ełk  ul. 11 Listopada - szkoła</t>
  </si>
  <si>
    <t>Ełk ul. Sikorskiego - rondo</t>
  </si>
  <si>
    <t>Elk ul. Piłsudskiego</t>
  </si>
  <si>
    <t>Ełk ul. Mickiewicza - park</t>
  </si>
  <si>
    <t>Ełk D.A./D.K.</t>
  </si>
  <si>
    <t>Ełk ul. Mickiewicza - wieżowiec</t>
  </si>
  <si>
    <t>Ełk ul. Piłsudskiego - stadion</t>
  </si>
  <si>
    <t>Ełk ul. Sikorskiego - Zespół Szkół nr 6</t>
  </si>
  <si>
    <t>Ełk ul. Kajki/Pólnoc II</t>
  </si>
  <si>
    <t>Ełk Konieczki</t>
  </si>
  <si>
    <t>Olecko Al.. Zwycięstwa</t>
  </si>
  <si>
    <t>Olecko Pl. Wolności/Plac</t>
  </si>
  <si>
    <t>Olecko Wojska Polskiego D.A.</t>
  </si>
  <si>
    <t>Olecko 11-Listopada</t>
  </si>
  <si>
    <t>Olecko Gołdapska</t>
  </si>
  <si>
    <t>Gordejki Las</t>
  </si>
  <si>
    <t>Dunajek</t>
  </si>
  <si>
    <t>Dunajek Kolonia</t>
  </si>
  <si>
    <t>Wronki</t>
  </si>
  <si>
    <t>Pietrasze Osiedle</t>
  </si>
  <si>
    <t>Szczybały Orłowskie</t>
  </si>
  <si>
    <t>Orłowo Skrzyżowanie</t>
  </si>
  <si>
    <t>Gawliki Wielkie</t>
  </si>
  <si>
    <t>Mazuchówka Kolonia</t>
  </si>
  <si>
    <t>Mazuchówka</t>
  </si>
  <si>
    <t>Wydminy Grunwaldzka 43</t>
  </si>
  <si>
    <t>Wydminy Kolonia</t>
  </si>
  <si>
    <t>Ernstowo N/Ż</t>
  </si>
  <si>
    <t>Sucholaski</t>
  </si>
  <si>
    <t>Siedliska</t>
  </si>
  <si>
    <t>Upałty</t>
  </si>
  <si>
    <t>Kąp</t>
  </si>
  <si>
    <t>Grajwo</t>
  </si>
  <si>
    <t>Bystry 13/18</t>
  </si>
  <si>
    <t>Bystry</t>
  </si>
  <si>
    <t>Giżycko, ul. Białostocka/skrzyż. Z Obwodową</t>
  </si>
  <si>
    <t>Giżycko, ul. Białostocka 19/ skrzyż,z Gdańską</t>
  </si>
  <si>
    <t>Giżycko, ul. Warszawska 37/ skrzyż. Z ul. Wodociągową</t>
  </si>
  <si>
    <t>Giżycko, ul. Warszawska 23/ skrzyż, z ul. Dąbrowskiego</t>
  </si>
  <si>
    <t>Giżycko, Plac Grunwaldzki 8</t>
  </si>
  <si>
    <t xml:space="preserve"> Giżycko, ul. Kolejowa 2/ stanowisko dla wysiadających</t>
  </si>
  <si>
    <t>0:00</t>
  </si>
  <si>
    <t>0:02</t>
  </si>
  <si>
    <t>0:09</t>
  </si>
  <si>
    <t>0:01</t>
  </si>
  <si>
    <t>0:05</t>
  </si>
  <si>
    <t>0:03</t>
  </si>
  <si>
    <t>0:04</t>
  </si>
  <si>
    <t xml:space="preserve"> Giżycko, ul. Kolejowa 2/ stanowisko nr 4</t>
  </si>
  <si>
    <t>Giżycko, ul. Warszawska 1/ skrzyż, z Placem Grunwldzkim</t>
  </si>
  <si>
    <t>Giżycko, ul. Warszawska 20/ skrzyż, z ul. Dąbrowskiego</t>
  </si>
  <si>
    <t>Giżycko, ul. Warszawska 39/ skrzyż, z ul. Boh.Westerplatte</t>
  </si>
  <si>
    <t>liczba wozokilometrów na terenie Gminy Olecko</t>
  </si>
  <si>
    <t>liczba wozokilometrów na terenie Gminy Wieliczki</t>
  </si>
  <si>
    <t>liczba wozokilometrów na terenie Gminy Raczki</t>
  </si>
  <si>
    <t>liczba wozokilometrów na terenie Gminy Suwałki</t>
  </si>
  <si>
    <t>liczba wozokilometrów na terenie Miasta Suwałki</t>
  </si>
  <si>
    <t>liczba wozokilometrów na terenie Gminy Ełk</t>
  </si>
  <si>
    <t>liczba wozokilometrów na terenie Miasta Ełk</t>
  </si>
  <si>
    <t>liczba wozokilometrów na terenie Gminy Świętajno</t>
  </si>
  <si>
    <t>liczba wozokilometrów na terenie Gminy Wydminy</t>
  </si>
  <si>
    <t>liczba wozokilometrów na terenie Gminy Giżycko</t>
  </si>
  <si>
    <t>liczba wozokilometrów na terenie Miasta Giżycko</t>
  </si>
  <si>
    <t>Rocznie (2023)</t>
  </si>
  <si>
    <r>
      <t xml:space="preserve">WOZOKILOMETRY </t>
    </r>
    <r>
      <rPr>
        <b/>
        <sz val="10"/>
        <color rgb="FFFF0000"/>
        <rFont val="Arial Narrow"/>
        <family val="2"/>
        <charset val="238"/>
      </rPr>
      <t>OBJĘTE DOFINANSOWANIEM</t>
    </r>
  </si>
  <si>
    <r>
      <t xml:space="preserve">WOZOKILOMETRY </t>
    </r>
    <r>
      <rPr>
        <b/>
        <sz val="10"/>
        <color rgb="FFFF0000"/>
        <rFont val="Arial Narrow"/>
        <family val="2"/>
        <charset val="238"/>
      </rPr>
      <t>KOMERCYJNE</t>
    </r>
  </si>
  <si>
    <t>OBJĘTE DOFINANSOWANIEM</t>
  </si>
  <si>
    <t>j</t>
  </si>
  <si>
    <t>Linia 31</t>
  </si>
  <si>
    <t>Linia 33</t>
  </si>
  <si>
    <t>Linia 32</t>
  </si>
  <si>
    <t>SOBOTA, NIEDZIELA</t>
  </si>
  <si>
    <t>PROJEKT Z DNIA 25.05.2022 R.</t>
  </si>
  <si>
    <t>WOZOKILOMETRY W DNIU</t>
  </si>
  <si>
    <t>ZATRZYMANIA W DNIU</t>
  </si>
  <si>
    <t>Lp.</t>
  </si>
  <si>
    <t>Przebieg linii komunikacyjnej</t>
  </si>
  <si>
    <t>Długość linii [km]</t>
  </si>
  <si>
    <t>Liczba zatrzymań</t>
  </si>
  <si>
    <t>Częstotliwość połączeń</t>
  </si>
  <si>
    <t>Nowa linia</t>
  </si>
  <si>
    <t>Wznowiona linia</t>
  </si>
  <si>
    <t>Liczba wozokm</t>
  </si>
  <si>
    <t>powszedni szkolny (1)</t>
  </si>
  <si>
    <t>powszedni szkolny (2)</t>
  </si>
  <si>
    <t>powszedni szkolny (3)</t>
  </si>
  <si>
    <t>powszedni szkolny (4)</t>
  </si>
  <si>
    <t>powszedni szkolny (5)</t>
  </si>
  <si>
    <t>powszedni w ferie
i wakacje</t>
  </si>
  <si>
    <t>niedziela
i święto</t>
  </si>
  <si>
    <t>miesiąc</t>
  </si>
  <si>
    <t>PS (1)</t>
  </si>
  <si>
    <t>PS (2)</t>
  </si>
  <si>
    <t>PS (3)</t>
  </si>
  <si>
    <t>PS (4)</t>
  </si>
  <si>
    <t>PS (5)</t>
  </si>
  <si>
    <t>PFW</t>
  </si>
  <si>
    <t>S</t>
  </si>
  <si>
    <t>N</t>
  </si>
  <si>
    <t>razem</t>
  </si>
  <si>
    <t>styczeń</t>
  </si>
  <si>
    <t>luty</t>
  </si>
  <si>
    <t>Olecko – Jurki – Doliwy – Olecko</t>
  </si>
  <si>
    <t>marzec</t>
  </si>
  <si>
    <t>Olecko – Jaśki – Giże – Olecko</t>
  </si>
  <si>
    <t>kwiecień</t>
  </si>
  <si>
    <t>Olecko – Gąski – Kijewo – Kukowo – Olecko</t>
  </si>
  <si>
    <t>maj</t>
  </si>
  <si>
    <t>Olecko – Kukowo – Gąski</t>
  </si>
  <si>
    <t>czerwiec</t>
  </si>
  <si>
    <t>lipiec</t>
  </si>
  <si>
    <t>Olecko – Imionki – Możne – Olecko</t>
  </si>
  <si>
    <t>sierpień</t>
  </si>
  <si>
    <t>Olecko - Plewki - Łęgowo - Olecko</t>
  </si>
  <si>
    <t>wrzesień</t>
  </si>
  <si>
    <t>Olecko – Babki Oleckie – Olecko</t>
  </si>
  <si>
    <t>październik</t>
  </si>
  <si>
    <t>Olecko – Borawskie – Babki Oleckie – Olecko</t>
  </si>
  <si>
    <t>listopad</t>
  </si>
  <si>
    <t>grudzień</t>
  </si>
  <si>
    <t>OGÓŁEM</t>
  </si>
  <si>
    <t>ROK 2023</t>
  </si>
  <si>
    <t>ROZKŁAD JAZDY DLA MIASTA I GMINY OLECKO WAŻNY OD 1.01.2023 R.</t>
  </si>
  <si>
    <t>Olecko - Raczki - Poddubówek</t>
  </si>
  <si>
    <t>Olecko - Gąski - Wityny</t>
  </si>
  <si>
    <t>Olecko - Wydminy - Bystry</t>
  </si>
  <si>
    <t>Olecko –Olecko-Kolonia – Olecko</t>
  </si>
  <si>
    <t>Olecko – Lesk</t>
  </si>
  <si>
    <t>Gąski – Zatyki – Gąski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</si>
</sst>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0.0"/>
    <numFmt numFmtId="166" formatCode="#,##0.0"/>
    <numFmt numFmtId="167" formatCode="h:mm;@"/>
  </numFmts>
  <fonts count="4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1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8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8"/>
      <name val="Czcionka tekstu podstawowego"/>
      <family val="2"/>
      <charset val="238"/>
    </font>
    <font>
      <b/>
      <sz val="10"/>
      <color rgb="FFFF0000"/>
      <name val="Arial Narrow"/>
      <family val="2"/>
      <charset val="238"/>
    </font>
    <font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theme="4"/>
      <name val="Arial Narrow"/>
      <family val="2"/>
      <charset val="238"/>
    </font>
    <font>
      <i/>
      <sz val="8"/>
      <color theme="4"/>
      <name val="Arial Narrow"/>
      <family val="2"/>
      <charset val="238"/>
    </font>
    <font>
      <i/>
      <sz val="9"/>
      <color theme="4"/>
      <name val="Arial Narrow"/>
      <family val="2"/>
      <charset val="238"/>
    </font>
    <font>
      <b/>
      <i/>
      <sz val="8"/>
      <color theme="4"/>
      <name val="Arial Narrow"/>
      <family val="2"/>
      <charset val="238"/>
    </font>
    <font>
      <b/>
      <sz val="10"/>
      <color theme="4"/>
      <name val="Arial Narrow"/>
      <family val="2"/>
      <charset val="238"/>
    </font>
    <font>
      <b/>
      <i/>
      <sz val="10"/>
      <color theme="4"/>
      <name val="Arial Narrow"/>
      <family val="2"/>
      <charset val="238"/>
    </font>
    <font>
      <i/>
      <sz val="10"/>
      <color theme="4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0"/>
      <name val="Arial Narrow"/>
      <family val="2"/>
      <charset val="238"/>
    </font>
    <font>
      <i/>
      <sz val="10"/>
      <color rgb="FFFF0000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sz val="8"/>
      <name val="Arial Narrow"/>
      <family val="2"/>
      <charset val="238"/>
    </font>
    <font>
      <i/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.5"/>
      <color theme="1"/>
      <name val="Arial Narrow"/>
      <family val="2"/>
      <charset val="238"/>
    </font>
    <font>
      <i/>
      <sz val="8"/>
      <color theme="0"/>
      <name val="Arial Narrow"/>
      <family val="2"/>
      <charset val="238"/>
    </font>
    <font>
      <b/>
      <i/>
      <sz val="8"/>
      <color theme="0"/>
      <name val="Arial Narrow"/>
      <family val="2"/>
      <charset val="238"/>
    </font>
    <font>
      <sz val="10"/>
      <color rgb="FF00B0F0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31"/>
      </patternFill>
    </fill>
  </fills>
  <borders count="6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6" fillId="0" borderId="0" applyBorder="0" applyProtection="0"/>
    <xf numFmtId="0" fontId="5" fillId="0" borderId="0"/>
    <xf numFmtId="0" fontId="4" fillId="0" borderId="0"/>
    <xf numFmtId="0" fontId="23" fillId="0" borderId="0"/>
    <xf numFmtId="0" fontId="31" fillId="0" borderId="0"/>
    <xf numFmtId="0" fontId="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3" fillId="0" borderId="0"/>
    <xf numFmtId="0" fontId="44" fillId="0" borderId="0"/>
    <xf numFmtId="0" fontId="1" fillId="0" borderId="0"/>
  </cellStyleXfs>
  <cellXfs count="50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4" xfId="0" applyFont="1" applyBorder="1"/>
    <xf numFmtId="0" fontId="9" fillId="0" borderId="0" xfId="0" applyFont="1"/>
    <xf numFmtId="0" fontId="8" fillId="0" borderId="11" xfId="0" applyFont="1" applyBorder="1"/>
    <xf numFmtId="0" fontId="7" fillId="0" borderId="11" xfId="0" applyFont="1" applyBorder="1"/>
    <xf numFmtId="0" fontId="14" fillId="0" borderId="1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20" fontId="14" fillId="0" borderId="7" xfId="0" applyNumberFormat="1" applyFont="1" applyBorder="1" applyAlignment="1">
      <alignment horizontal="center"/>
    </xf>
    <xf numFmtId="20" fontId="14" fillId="0" borderId="8" xfId="0" applyNumberFormat="1" applyFont="1" applyBorder="1" applyAlignment="1">
      <alignment horizontal="center"/>
    </xf>
    <xf numFmtId="20" fontId="14" fillId="0" borderId="9" xfId="0" applyNumberFormat="1" applyFont="1" applyBorder="1" applyAlignment="1">
      <alignment horizontal="center"/>
    </xf>
    <xf numFmtId="0" fontId="12" fillId="0" borderId="11" xfId="0" applyFont="1" applyBorder="1"/>
    <xf numFmtId="0" fontId="12" fillId="0" borderId="19" xfId="0" applyFont="1" applyBorder="1"/>
    <xf numFmtId="20" fontId="12" fillId="0" borderId="4" xfId="0" applyNumberFormat="1" applyFont="1" applyBorder="1" applyAlignment="1">
      <alignment horizontal="center"/>
    </xf>
    <xf numFmtId="20" fontId="12" fillId="0" borderId="5" xfId="0" applyNumberFormat="1" applyFont="1" applyBorder="1" applyAlignment="1">
      <alignment horizontal="center"/>
    </xf>
    <xf numFmtId="20" fontId="12" fillId="0" borderId="6" xfId="0" applyNumberFormat="1" applyFont="1" applyBorder="1" applyAlignment="1">
      <alignment horizontal="center"/>
    </xf>
    <xf numFmtId="0" fontId="12" fillId="0" borderId="0" xfId="0" applyFont="1"/>
    <xf numFmtId="20" fontId="12" fillId="0" borderId="7" xfId="0" applyNumberFormat="1" applyFont="1" applyBorder="1" applyAlignment="1">
      <alignment horizontal="center"/>
    </xf>
    <xf numFmtId="20" fontId="12" fillId="0" borderId="8" xfId="0" applyNumberFormat="1" applyFont="1" applyBorder="1" applyAlignment="1">
      <alignment horizontal="center"/>
    </xf>
    <xf numFmtId="20" fontId="12" fillId="0" borderId="9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20" fontId="14" fillId="0" borderId="7" xfId="0" applyNumberFormat="1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20" fontId="12" fillId="0" borderId="31" xfId="0" applyNumberFormat="1" applyFont="1" applyBorder="1" applyAlignment="1">
      <alignment horizontal="center"/>
    </xf>
    <xf numFmtId="20" fontId="14" fillId="0" borderId="31" xfId="0" applyNumberFormat="1" applyFont="1" applyBorder="1" applyAlignment="1">
      <alignment horizontal="center"/>
    </xf>
    <xf numFmtId="0" fontId="12" fillId="0" borderId="14" xfId="0" applyFont="1" applyBorder="1"/>
    <xf numFmtId="165" fontId="19" fillId="0" borderId="0" xfId="0" applyNumberFormat="1" applyFont="1" applyAlignment="1">
      <alignment horizontal="center"/>
    </xf>
    <xf numFmtId="20" fontId="12" fillId="0" borderId="22" xfId="0" applyNumberFormat="1" applyFont="1" applyBorder="1" applyAlignment="1">
      <alignment horizontal="center" vertical="center"/>
    </xf>
    <xf numFmtId="20" fontId="12" fillId="0" borderId="30" xfId="0" applyNumberFormat="1" applyFont="1" applyBorder="1" applyAlignment="1">
      <alignment horizontal="center" vertical="center"/>
    </xf>
    <xf numFmtId="20" fontId="12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21" xfId="0" applyFont="1" applyBorder="1"/>
    <xf numFmtId="20" fontId="12" fillId="0" borderId="22" xfId="0" applyNumberFormat="1" applyFont="1" applyBorder="1" applyAlignment="1">
      <alignment horizontal="center"/>
    </xf>
    <xf numFmtId="20" fontId="12" fillId="0" borderId="23" xfId="0" applyNumberFormat="1" applyFont="1" applyBorder="1" applyAlignment="1">
      <alignment horizontal="center"/>
    </xf>
    <xf numFmtId="20" fontId="12" fillId="0" borderId="16" xfId="0" applyNumberFormat="1" applyFont="1" applyBorder="1" applyAlignment="1">
      <alignment horizontal="center"/>
    </xf>
    <xf numFmtId="20" fontId="12" fillId="0" borderId="17" xfId="0" applyNumberFormat="1" applyFont="1" applyBorder="1" applyAlignment="1">
      <alignment horizontal="center"/>
    </xf>
    <xf numFmtId="20" fontId="12" fillId="0" borderId="18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20" fontId="12" fillId="0" borderId="0" xfId="0" applyNumberFormat="1" applyFont="1" applyAlignment="1">
      <alignment horizontal="center"/>
    </xf>
    <xf numFmtId="0" fontId="14" fillId="0" borderId="12" xfId="0" applyFont="1" applyBorder="1"/>
    <xf numFmtId="0" fontId="12" fillId="0" borderId="15" xfId="0" applyFont="1" applyBorder="1"/>
    <xf numFmtId="0" fontId="14" fillId="0" borderId="19" xfId="0" applyFont="1" applyBorder="1"/>
    <xf numFmtId="20" fontId="12" fillId="2" borderId="7" xfId="0" applyNumberFormat="1" applyFont="1" applyFill="1" applyBorder="1" applyAlignment="1">
      <alignment horizontal="center"/>
    </xf>
    <xf numFmtId="20" fontId="14" fillId="2" borderId="7" xfId="0" applyNumberFormat="1" applyFont="1" applyFill="1" applyBorder="1" applyAlignment="1">
      <alignment horizontal="center"/>
    </xf>
    <xf numFmtId="20" fontId="14" fillId="2" borderId="33" xfId="0" applyNumberFormat="1" applyFont="1" applyFill="1" applyBorder="1" applyAlignment="1">
      <alignment horizontal="center"/>
    </xf>
    <xf numFmtId="20" fontId="12" fillId="2" borderId="16" xfId="0" applyNumberFormat="1" applyFont="1" applyFill="1" applyBorder="1" applyAlignment="1">
      <alignment horizontal="center"/>
    </xf>
    <xf numFmtId="165" fontId="13" fillId="2" borderId="7" xfId="0" applyNumberFormat="1" applyFont="1" applyFill="1" applyBorder="1" applyAlignment="1">
      <alignment horizontal="center"/>
    </xf>
    <xf numFmtId="165" fontId="13" fillId="2" borderId="9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33" xfId="0" applyNumberFormat="1" applyFont="1" applyFill="1" applyBorder="1" applyAlignment="1">
      <alignment horizontal="center"/>
    </xf>
    <xf numFmtId="165" fontId="13" fillId="2" borderId="16" xfId="0" applyNumberFormat="1" applyFont="1" applyFill="1" applyBorder="1" applyAlignment="1">
      <alignment horizontal="center"/>
    </xf>
    <xf numFmtId="165" fontId="13" fillId="2" borderId="18" xfId="0" applyNumberFormat="1" applyFont="1" applyFill="1" applyBorder="1" applyAlignment="1">
      <alignment horizontal="center"/>
    </xf>
    <xf numFmtId="20" fontId="12" fillId="2" borderId="12" xfId="0" applyNumberFormat="1" applyFont="1" applyFill="1" applyBorder="1" applyAlignment="1">
      <alignment horizontal="center"/>
    </xf>
    <xf numFmtId="20" fontId="14" fillId="2" borderId="12" xfId="0" applyNumberFormat="1" applyFont="1" applyFill="1" applyBorder="1" applyAlignment="1">
      <alignment horizontal="center"/>
    </xf>
    <xf numFmtId="20" fontId="12" fillId="2" borderId="15" xfId="0" applyNumberFormat="1" applyFont="1" applyFill="1" applyBorder="1" applyAlignment="1">
      <alignment horizontal="center"/>
    </xf>
    <xf numFmtId="20" fontId="12" fillId="0" borderId="7" xfId="0" quotePrefix="1" applyNumberFormat="1" applyFont="1" applyBorder="1" applyAlignment="1">
      <alignment horizontal="center" vertical="center"/>
    </xf>
    <xf numFmtId="0" fontId="21" fillId="2" borderId="13" xfId="0" applyFont="1" applyFill="1" applyBorder="1"/>
    <xf numFmtId="165" fontId="11" fillId="2" borderId="1" xfId="0" quotePrefix="1" applyNumberFormat="1" applyFont="1" applyFill="1" applyBorder="1" applyAlignment="1">
      <alignment horizontal="center" vertical="center"/>
    </xf>
    <xf numFmtId="165" fontId="11" fillId="2" borderId="25" xfId="0" quotePrefix="1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/>
    </xf>
    <xf numFmtId="165" fontId="21" fillId="2" borderId="2" xfId="0" applyNumberFormat="1" applyFont="1" applyFill="1" applyBorder="1" applyAlignment="1">
      <alignment horizontal="center"/>
    </xf>
    <xf numFmtId="165" fontId="21" fillId="2" borderId="3" xfId="0" applyNumberFormat="1" applyFont="1" applyFill="1" applyBorder="1" applyAlignment="1">
      <alignment horizontal="center"/>
    </xf>
    <xf numFmtId="2" fontId="8" fillId="0" borderId="29" xfId="0" applyNumberFormat="1" applyFont="1" applyBorder="1"/>
    <xf numFmtId="2" fontId="15" fillId="2" borderId="13" xfId="0" applyNumberFormat="1" applyFont="1" applyFill="1" applyBorder="1" applyAlignment="1">
      <alignment horizontal="centerContinuous"/>
    </xf>
    <xf numFmtId="2" fontId="15" fillId="2" borderId="26" xfId="0" applyNumberFormat="1" applyFont="1" applyFill="1" applyBorder="1" applyAlignment="1">
      <alignment horizontal="centerContinuous"/>
    </xf>
    <xf numFmtId="0" fontId="16" fillId="2" borderId="10" xfId="0" applyFont="1" applyFill="1" applyBorder="1"/>
    <xf numFmtId="165" fontId="21" fillId="2" borderId="1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center"/>
    </xf>
    <xf numFmtId="165" fontId="19" fillId="2" borderId="4" xfId="0" applyNumberFormat="1" applyFont="1" applyFill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3" fillId="2" borderId="22" xfId="0" applyNumberFormat="1" applyFont="1" applyFill="1" applyBorder="1" applyAlignment="1">
      <alignment horizontal="center"/>
    </xf>
    <xf numFmtId="165" fontId="13" fillId="2" borderId="23" xfId="0" applyNumberFormat="1" applyFont="1" applyFill="1" applyBorder="1" applyAlignment="1">
      <alignment horizontal="center"/>
    </xf>
    <xf numFmtId="165" fontId="13" fillId="2" borderId="28" xfId="0" applyNumberFormat="1" applyFont="1" applyFill="1" applyBorder="1" applyAlignment="1">
      <alignment horizontal="center"/>
    </xf>
    <xf numFmtId="165" fontId="20" fillId="2" borderId="16" xfId="0" applyNumberFormat="1" applyFont="1" applyFill="1" applyBorder="1" applyAlignment="1">
      <alignment horizontal="center"/>
    </xf>
    <xf numFmtId="165" fontId="10" fillId="2" borderId="27" xfId="0" applyNumberFormat="1" applyFont="1" applyFill="1" applyBorder="1" applyAlignment="1">
      <alignment horizontal="center"/>
    </xf>
    <xf numFmtId="165" fontId="10" fillId="2" borderId="27" xfId="0" applyNumberFormat="1" applyFont="1" applyFill="1" applyBorder="1" applyAlignment="1">
      <alignment horizontal="center" vertical="center"/>
    </xf>
    <xf numFmtId="165" fontId="13" fillId="2" borderId="32" xfId="0" applyNumberFormat="1" applyFont="1" applyFill="1" applyBorder="1" applyAlignment="1">
      <alignment horizontal="center"/>
    </xf>
    <xf numFmtId="165" fontId="19" fillId="2" borderId="28" xfId="0" applyNumberFormat="1" applyFont="1" applyFill="1" applyBorder="1" applyAlignment="1">
      <alignment horizontal="center"/>
    </xf>
    <xf numFmtId="20" fontId="12" fillId="0" borderId="23" xfId="0" applyNumberFormat="1" applyFont="1" applyBorder="1"/>
    <xf numFmtId="0" fontId="8" fillId="0" borderId="0" xfId="4" applyFont="1"/>
    <xf numFmtId="0" fontId="7" fillId="0" borderId="0" xfId="4" applyFont="1"/>
    <xf numFmtId="0" fontId="8" fillId="0" borderId="0" xfId="4" applyFont="1" applyAlignment="1">
      <alignment horizontal="center" wrapText="1"/>
    </xf>
    <xf numFmtId="0" fontId="8" fillId="0" borderId="0" xfId="4" applyFont="1" applyAlignment="1">
      <alignment horizontal="center"/>
    </xf>
    <xf numFmtId="0" fontId="8" fillId="0" borderId="20" xfId="4" applyFont="1" applyBorder="1" applyAlignment="1">
      <alignment horizontal="center"/>
    </xf>
    <xf numFmtId="166" fontId="7" fillId="0" borderId="38" xfId="4" applyNumberFormat="1" applyFont="1" applyBorder="1"/>
    <xf numFmtId="166" fontId="7" fillId="0" borderId="5" xfId="4" quotePrefix="1" applyNumberFormat="1" applyFont="1" applyBorder="1"/>
    <xf numFmtId="166" fontId="7" fillId="0" borderId="39" xfId="4" quotePrefix="1" applyNumberFormat="1" applyFont="1" applyBorder="1"/>
    <xf numFmtId="166" fontId="7" fillId="0" borderId="20" xfId="4" applyNumberFormat="1" applyFont="1" applyBorder="1"/>
    <xf numFmtId="0" fontId="8" fillId="2" borderId="10" xfId="4" applyFont="1" applyFill="1" applyBorder="1" applyAlignment="1">
      <alignment horizontal="center" vertical="center" wrapText="1"/>
    </xf>
    <xf numFmtId="166" fontId="8" fillId="2" borderId="25" xfId="4" applyNumberFormat="1" applyFont="1" applyFill="1" applyBorder="1" applyAlignment="1">
      <alignment vertical="center"/>
    </xf>
    <xf numFmtId="166" fontId="8" fillId="2" borderId="2" xfId="4" applyNumberFormat="1" applyFont="1" applyFill="1" applyBorder="1" applyAlignment="1">
      <alignment vertical="center"/>
    </xf>
    <xf numFmtId="166" fontId="8" fillId="2" borderId="10" xfId="4" applyNumberFormat="1" applyFont="1" applyFill="1" applyBorder="1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7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166" fontId="8" fillId="2" borderId="1" xfId="4" applyNumberFormat="1" applyFont="1" applyFill="1" applyBorder="1" applyAlignment="1">
      <alignment vertical="center"/>
    </xf>
    <xf numFmtId="166" fontId="8" fillId="2" borderId="3" xfId="4" applyNumberFormat="1" applyFont="1" applyFill="1" applyBorder="1" applyAlignment="1">
      <alignment vertical="center"/>
    </xf>
    <xf numFmtId="166" fontId="7" fillId="0" borderId="0" xfId="4" applyNumberFormat="1" applyFont="1"/>
    <xf numFmtId="0" fontId="7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/>
    </xf>
    <xf numFmtId="165" fontId="11" fillId="2" borderId="1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20" fontId="7" fillId="0" borderId="8" xfId="0" applyNumberFormat="1" applyFont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20" fontId="7" fillId="0" borderId="8" xfId="0" quotePrefix="1" applyNumberFormat="1" applyFont="1" applyBorder="1" applyAlignment="1">
      <alignment horizontal="center"/>
    </xf>
    <xf numFmtId="165" fontId="11" fillId="2" borderId="7" xfId="0" applyNumberFormat="1" applyFont="1" applyFill="1" applyBorder="1" applyAlignment="1">
      <alignment horizontal="center"/>
    </xf>
    <xf numFmtId="165" fontId="11" fillId="2" borderId="9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20" fontId="8" fillId="0" borderId="18" xfId="0" applyNumberFormat="1" applyFont="1" applyBorder="1" applyAlignment="1">
      <alignment horizontal="center"/>
    </xf>
    <xf numFmtId="20" fontId="12" fillId="0" borderId="30" xfId="0" applyNumberFormat="1" applyFont="1" applyBorder="1" applyAlignment="1">
      <alignment horizontal="center"/>
    </xf>
    <xf numFmtId="20" fontId="8" fillId="0" borderId="30" xfId="0" applyNumberFormat="1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20" fontId="8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20" fontId="12" fillId="0" borderId="30" xfId="0" quotePrefix="1" applyNumberFormat="1" applyFont="1" applyBorder="1" applyAlignment="1">
      <alignment horizontal="center"/>
    </xf>
    <xf numFmtId="20" fontId="12" fillId="0" borderId="5" xfId="0" quotePrefix="1" applyNumberFormat="1" applyFont="1" applyBorder="1" applyAlignment="1">
      <alignment horizontal="center"/>
    </xf>
    <xf numFmtId="20" fontId="14" fillId="0" borderId="8" xfId="0" quotePrefix="1" applyNumberFormat="1" applyFont="1" applyBorder="1" applyAlignment="1">
      <alignment horizontal="center"/>
    </xf>
    <xf numFmtId="20" fontId="14" fillId="0" borderId="6" xfId="0" applyNumberFormat="1" applyFont="1" applyBorder="1" applyAlignment="1">
      <alignment horizontal="center"/>
    </xf>
    <xf numFmtId="20" fontId="12" fillId="0" borderId="34" xfId="0" applyNumberFormat="1" applyFont="1" applyBorder="1" applyAlignment="1">
      <alignment horizontal="center"/>
    </xf>
    <xf numFmtId="0" fontId="24" fillId="0" borderId="13" xfId="0" applyFont="1" applyBorder="1"/>
    <xf numFmtId="165" fontId="25" fillId="2" borderId="1" xfId="0" applyNumberFormat="1" applyFont="1" applyFill="1" applyBorder="1" applyAlignment="1">
      <alignment horizontal="center"/>
    </xf>
    <xf numFmtId="165" fontId="25" fillId="2" borderId="3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11" xfId="0" applyFont="1" applyBorder="1"/>
    <xf numFmtId="165" fontId="25" fillId="0" borderId="7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 horizontal="center"/>
    </xf>
    <xf numFmtId="20" fontId="24" fillId="0" borderId="12" xfId="0" applyNumberFormat="1" applyFont="1" applyBorder="1" applyAlignment="1">
      <alignment horizontal="center"/>
    </xf>
    <xf numFmtId="0" fontId="26" fillId="2" borderId="13" xfId="0" applyFont="1" applyFill="1" applyBorder="1"/>
    <xf numFmtId="165" fontId="27" fillId="2" borderId="1" xfId="0" quotePrefix="1" applyNumberFormat="1" applyFont="1" applyFill="1" applyBorder="1" applyAlignment="1">
      <alignment horizontal="center" vertical="center"/>
    </xf>
    <xf numFmtId="165" fontId="27" fillId="2" borderId="25" xfId="0" quotePrefix="1" applyNumberFormat="1" applyFont="1" applyFill="1" applyBorder="1" applyAlignment="1">
      <alignment horizontal="center" vertical="center"/>
    </xf>
    <xf numFmtId="165" fontId="26" fillId="2" borderId="10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8" fillId="0" borderId="24" xfId="0" applyFont="1" applyBorder="1"/>
    <xf numFmtId="165" fontId="27" fillId="0" borderId="22" xfId="0" applyNumberFormat="1" applyFont="1" applyBorder="1" applyAlignment="1">
      <alignment horizontal="center"/>
    </xf>
    <xf numFmtId="165" fontId="27" fillId="0" borderId="23" xfId="0" applyNumberFormat="1" applyFont="1" applyBorder="1" applyAlignment="1">
      <alignment horizontal="center"/>
    </xf>
    <xf numFmtId="20" fontId="28" fillId="0" borderId="22" xfId="0" applyNumberFormat="1" applyFont="1" applyBorder="1" applyAlignment="1">
      <alignment horizontal="center"/>
    </xf>
    <xf numFmtId="0" fontId="24" fillId="0" borderId="12" xfId="0" applyFont="1" applyBorder="1"/>
    <xf numFmtId="20" fontId="24" fillId="0" borderId="7" xfId="0" applyNumberFormat="1" applyFont="1" applyBorder="1" applyAlignment="1">
      <alignment horizontal="center"/>
    </xf>
    <xf numFmtId="20" fontId="24" fillId="0" borderId="9" xfId="0" applyNumberFormat="1" applyFont="1" applyBorder="1" applyAlignment="1">
      <alignment horizontal="center"/>
    </xf>
    <xf numFmtId="165" fontId="26" fillId="2" borderId="1" xfId="0" applyNumberFormat="1" applyFont="1" applyFill="1" applyBorder="1" applyAlignment="1">
      <alignment horizontal="center"/>
    </xf>
    <xf numFmtId="165" fontId="26" fillId="2" borderId="3" xfId="0" applyNumberFormat="1" applyFont="1" applyFill="1" applyBorder="1" applyAlignment="1">
      <alignment horizontal="center"/>
    </xf>
    <xf numFmtId="0" fontId="28" fillId="0" borderId="0" xfId="0" applyFont="1"/>
    <xf numFmtId="165" fontId="25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/>
    </xf>
    <xf numFmtId="165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2" fontId="28" fillId="0" borderId="29" xfId="0" applyNumberFormat="1" applyFont="1" applyBorder="1"/>
    <xf numFmtId="2" fontId="29" fillId="2" borderId="13" xfId="0" applyNumberFormat="1" applyFont="1" applyFill="1" applyBorder="1" applyAlignment="1">
      <alignment horizontal="centerContinuous"/>
    </xf>
    <xf numFmtId="2" fontId="29" fillId="2" borderId="26" xfId="0" applyNumberFormat="1" applyFont="1" applyFill="1" applyBorder="1" applyAlignment="1">
      <alignment horizontal="centerContinuous"/>
    </xf>
    <xf numFmtId="0" fontId="30" fillId="2" borderId="10" xfId="0" applyFont="1" applyFill="1" applyBorder="1"/>
    <xf numFmtId="165" fontId="25" fillId="2" borderId="7" xfId="0" applyNumberFormat="1" applyFont="1" applyFill="1" applyBorder="1" applyAlignment="1">
      <alignment horizontal="center"/>
    </xf>
    <xf numFmtId="165" fontId="25" fillId="2" borderId="6" xfId="0" applyNumberFormat="1" applyFont="1" applyFill="1" applyBorder="1" applyAlignment="1">
      <alignment horizontal="center"/>
    </xf>
    <xf numFmtId="20" fontId="24" fillId="0" borderId="8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165" fontId="26" fillId="2" borderId="2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165" fontId="11" fillId="2" borderId="40" xfId="0" quotePrefix="1" applyNumberFormat="1" applyFont="1" applyFill="1" applyBorder="1" applyAlignment="1">
      <alignment horizontal="center" vertical="center"/>
    </xf>
    <xf numFmtId="20" fontId="12" fillId="0" borderId="17" xfId="0" quotePrefix="1" applyNumberFormat="1" applyFont="1" applyBorder="1" applyAlignment="1">
      <alignment horizontal="center"/>
    </xf>
    <xf numFmtId="20" fontId="7" fillId="0" borderId="0" xfId="0" applyNumberFormat="1" applyFont="1"/>
    <xf numFmtId="20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0" fontId="8" fillId="0" borderId="9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 vertical="center"/>
    </xf>
    <xf numFmtId="165" fontId="10" fillId="2" borderId="7" xfId="0" quotePrefix="1" applyNumberFormat="1" applyFont="1" applyFill="1" applyBorder="1" applyAlignment="1">
      <alignment horizontal="center" vertical="center"/>
    </xf>
    <xf numFmtId="165" fontId="10" fillId="2" borderId="9" xfId="0" quotePrefix="1" applyNumberFormat="1" applyFont="1" applyFill="1" applyBorder="1" applyAlignment="1">
      <alignment horizontal="center" vertical="center"/>
    </xf>
    <xf numFmtId="0" fontId="8" fillId="0" borderId="21" xfId="0" applyFont="1" applyBorder="1"/>
    <xf numFmtId="165" fontId="11" fillId="2" borderId="22" xfId="0" applyNumberFormat="1" applyFont="1" applyFill="1" applyBorder="1" applyAlignment="1">
      <alignment horizontal="center"/>
    </xf>
    <xf numFmtId="165" fontId="11" fillId="2" borderId="23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65" fontId="19" fillId="2" borderId="7" xfId="0" quotePrefix="1" applyNumberFormat="1" applyFont="1" applyFill="1" applyBorder="1" applyAlignment="1">
      <alignment horizontal="center"/>
    </xf>
    <xf numFmtId="165" fontId="13" fillId="2" borderId="4" xfId="0" quotePrefix="1" applyNumberFormat="1" applyFont="1" applyFill="1" applyBorder="1" applyAlignment="1">
      <alignment horizontal="center"/>
    </xf>
    <xf numFmtId="165" fontId="10" fillId="2" borderId="7" xfId="0" quotePrefix="1" applyNumberFormat="1" applyFont="1" applyFill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65" fontId="19" fillId="2" borderId="9" xfId="0" quotePrefix="1" applyNumberFormat="1" applyFont="1" applyFill="1" applyBorder="1" applyAlignment="1">
      <alignment horizontal="center" vertical="center"/>
    </xf>
    <xf numFmtId="165" fontId="11" fillId="2" borderId="16" xfId="0" quotePrefix="1" applyNumberFormat="1" applyFont="1" applyFill="1" applyBorder="1" applyAlignment="1">
      <alignment horizontal="center"/>
    </xf>
    <xf numFmtId="0" fontId="8" fillId="0" borderId="17" xfId="0" quotePrefix="1" applyFont="1" applyBorder="1" applyAlignment="1">
      <alignment horizontal="center"/>
    </xf>
    <xf numFmtId="20" fontId="14" fillId="0" borderId="7" xfId="0" quotePrefix="1" applyNumberFormat="1" applyFont="1" applyBorder="1" applyAlignment="1">
      <alignment horizontal="center" vertical="center"/>
    </xf>
    <xf numFmtId="20" fontId="14" fillId="0" borderId="7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165" fontId="19" fillId="2" borderId="28" xfId="0" quotePrefix="1" applyNumberFormat="1" applyFont="1" applyFill="1" applyBorder="1" applyAlignment="1">
      <alignment horizontal="center"/>
    </xf>
    <xf numFmtId="20" fontId="28" fillId="0" borderId="23" xfId="0" applyNumberFormat="1" applyFont="1" applyBorder="1" applyAlignment="1">
      <alignment horizontal="center"/>
    </xf>
    <xf numFmtId="0" fontId="28" fillId="0" borderId="15" xfId="0" applyFont="1" applyBorder="1"/>
    <xf numFmtId="165" fontId="27" fillId="0" borderId="16" xfId="0" applyNumberFormat="1" applyFont="1" applyBorder="1" applyAlignment="1">
      <alignment horizontal="center"/>
    </xf>
    <xf numFmtId="165" fontId="27" fillId="0" borderId="18" xfId="0" applyNumberFormat="1" applyFont="1" applyBorder="1" applyAlignment="1">
      <alignment horizontal="center"/>
    </xf>
    <xf numFmtId="20" fontId="28" fillId="0" borderId="16" xfId="0" applyNumberFormat="1" applyFont="1" applyBorder="1" applyAlignment="1">
      <alignment horizontal="center"/>
    </xf>
    <xf numFmtId="20" fontId="28" fillId="0" borderId="36" xfId="0" applyNumberFormat="1" applyFont="1" applyBorder="1"/>
    <xf numFmtId="20" fontId="12" fillId="0" borderId="31" xfId="0" quotePrefix="1" applyNumberFormat="1" applyFont="1" applyBorder="1" applyAlignment="1">
      <alignment horizontal="center"/>
    </xf>
    <xf numFmtId="0" fontId="12" fillId="0" borderId="41" xfId="0" applyFont="1" applyBorder="1"/>
    <xf numFmtId="20" fontId="12" fillId="0" borderId="7" xfId="0" quotePrefix="1" applyNumberFormat="1" applyFont="1" applyBorder="1" applyAlignment="1">
      <alignment horizontal="center"/>
    </xf>
    <xf numFmtId="20" fontId="12" fillId="0" borderId="18" xfId="0" quotePrefix="1" applyNumberFormat="1" applyFont="1" applyBorder="1" applyAlignment="1">
      <alignment horizontal="center"/>
    </xf>
    <xf numFmtId="165" fontId="13" fillId="2" borderId="33" xfId="0" applyNumberFormat="1" applyFont="1" applyFill="1" applyBorder="1" applyAlignment="1">
      <alignment horizontal="center"/>
    </xf>
    <xf numFmtId="20" fontId="12" fillId="2" borderId="42" xfId="0" applyNumberFormat="1" applyFont="1" applyFill="1" applyBorder="1" applyAlignment="1">
      <alignment horizontal="center"/>
    </xf>
    <xf numFmtId="20" fontId="12" fillId="0" borderId="37" xfId="0" applyNumberFormat="1" applyFont="1" applyBorder="1" applyAlignment="1">
      <alignment horizontal="center"/>
    </xf>
    <xf numFmtId="20" fontId="12" fillId="0" borderId="8" xfId="0" quotePrefix="1" applyNumberFormat="1" applyFont="1" applyBorder="1" applyAlignment="1">
      <alignment horizontal="center"/>
    </xf>
    <xf numFmtId="0" fontId="22" fillId="0" borderId="11" xfId="0" applyFont="1" applyBorder="1"/>
    <xf numFmtId="0" fontId="18" fillId="0" borderId="0" xfId="0" applyFont="1"/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165" fontId="11" fillId="2" borderId="3" xfId="0" quotePrefix="1" applyNumberFormat="1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165" fontId="16" fillId="0" borderId="0" xfId="4" applyNumberFormat="1" applyFont="1" applyAlignment="1">
      <alignment vertical="center"/>
    </xf>
    <xf numFmtId="2" fontId="7" fillId="0" borderId="0" xfId="4" applyNumberFormat="1" applyFont="1" applyAlignment="1">
      <alignment vertical="center"/>
    </xf>
    <xf numFmtId="166" fontId="7" fillId="0" borderId="9" xfId="4" quotePrefix="1" applyNumberFormat="1" applyFont="1" applyBorder="1"/>
    <xf numFmtId="166" fontId="7" fillId="0" borderId="12" xfId="4" applyNumberFormat="1" applyFont="1" applyBorder="1"/>
    <xf numFmtId="0" fontId="7" fillId="2" borderId="13" xfId="4" applyFont="1" applyFill="1" applyBorder="1" applyAlignment="1">
      <alignment horizontal="center" vertical="center" wrapText="1"/>
    </xf>
    <xf numFmtId="165" fontId="10" fillId="2" borderId="26" xfId="0" applyNumberFormat="1" applyFont="1" applyFill="1" applyBorder="1" applyAlignment="1">
      <alignment horizontal="center"/>
    </xf>
    <xf numFmtId="0" fontId="14" fillId="0" borderId="41" xfId="0" applyFont="1" applyBorder="1"/>
    <xf numFmtId="2" fontId="8" fillId="0" borderId="44" xfId="0" applyNumberFormat="1" applyFont="1" applyBorder="1"/>
    <xf numFmtId="0" fontId="16" fillId="2" borderId="13" xfId="0" applyFont="1" applyFill="1" applyBorder="1"/>
    <xf numFmtId="165" fontId="10" fillId="2" borderId="13" xfId="0" applyNumberFormat="1" applyFont="1" applyFill="1" applyBorder="1" applyAlignment="1">
      <alignment horizontal="center"/>
    </xf>
    <xf numFmtId="0" fontId="8" fillId="0" borderId="29" xfId="4" applyFont="1" applyBorder="1" applyAlignment="1">
      <alignment horizontal="center" vertical="center" wrapText="1"/>
    </xf>
    <xf numFmtId="0" fontId="8" fillId="0" borderId="29" xfId="4" applyFont="1" applyBorder="1" applyAlignment="1">
      <alignment horizontal="center" vertical="center"/>
    </xf>
    <xf numFmtId="0" fontId="8" fillId="0" borderId="45" xfId="4" applyFont="1" applyBorder="1" applyAlignment="1">
      <alignment horizontal="center" vertical="center" wrapText="1"/>
    </xf>
    <xf numFmtId="0" fontId="8" fillId="0" borderId="45" xfId="5" applyFont="1" applyBorder="1" applyAlignment="1">
      <alignment horizontal="center" vertical="center" wrapText="1"/>
    </xf>
    <xf numFmtId="0" fontId="8" fillId="0" borderId="46" xfId="5" applyFont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/>
    </xf>
    <xf numFmtId="0" fontId="34" fillId="2" borderId="11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4" fillId="2" borderId="41" xfId="0" applyFont="1" applyFill="1" applyBorder="1" applyAlignment="1">
      <alignment horizontal="center"/>
    </xf>
    <xf numFmtId="0" fontId="33" fillId="2" borderId="14" xfId="0" applyFont="1" applyFill="1" applyBorder="1" applyAlignment="1">
      <alignment horizontal="center"/>
    </xf>
    <xf numFmtId="0" fontId="33" fillId="2" borderId="41" xfId="0" applyFont="1" applyFill="1" applyBorder="1" applyAlignment="1">
      <alignment horizontal="center"/>
    </xf>
    <xf numFmtId="20" fontId="12" fillId="2" borderId="33" xfId="0" applyNumberFormat="1" applyFont="1" applyFill="1" applyBorder="1" applyAlignment="1">
      <alignment horizontal="center"/>
    </xf>
    <xf numFmtId="0" fontId="22" fillId="0" borderId="19" xfId="0" applyFont="1" applyBorder="1"/>
    <xf numFmtId="0" fontId="36" fillId="2" borderId="11" xfId="0" applyFont="1" applyFill="1" applyBorder="1" applyAlignment="1">
      <alignment horizontal="center"/>
    </xf>
    <xf numFmtId="0" fontId="22" fillId="0" borderId="0" xfId="0" applyFont="1"/>
    <xf numFmtId="20" fontId="14" fillId="2" borderId="42" xfId="0" applyNumberFormat="1" applyFont="1" applyFill="1" applyBorder="1" applyAlignment="1">
      <alignment horizontal="center"/>
    </xf>
    <xf numFmtId="20" fontId="14" fillId="0" borderId="3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8" fillId="0" borderId="11" xfId="0" applyFont="1" applyBorder="1"/>
    <xf numFmtId="2" fontId="8" fillId="0" borderId="48" xfId="0" applyNumberFormat="1" applyFont="1" applyBorder="1"/>
    <xf numFmtId="2" fontId="8" fillId="0" borderId="48" xfId="0" applyNumberFormat="1" applyFont="1" applyBorder="1" applyAlignment="1">
      <alignment horizontal="center"/>
    </xf>
    <xf numFmtId="2" fontId="8" fillId="0" borderId="49" xfId="0" applyNumberFormat="1" applyFont="1" applyBorder="1" applyAlignment="1">
      <alignment horizontal="center"/>
    </xf>
    <xf numFmtId="0" fontId="16" fillId="2" borderId="40" xfId="0" applyFont="1" applyFill="1" applyBorder="1"/>
    <xf numFmtId="0" fontId="16" fillId="2" borderId="40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165" fontId="37" fillId="2" borderId="9" xfId="0" applyNumberFormat="1" applyFont="1" applyFill="1" applyBorder="1" applyAlignment="1">
      <alignment horizontal="center"/>
    </xf>
    <xf numFmtId="20" fontId="14" fillId="0" borderId="5" xfId="0" quotePrefix="1" applyNumberFormat="1" applyFont="1" applyBorder="1" applyAlignment="1">
      <alignment horizontal="center"/>
    </xf>
    <xf numFmtId="0" fontId="35" fillId="2" borderId="12" xfId="0" applyFont="1" applyFill="1" applyBorder="1" applyAlignment="1">
      <alignment horizontal="center"/>
    </xf>
    <xf numFmtId="20" fontId="12" fillId="2" borderId="11" xfId="0" applyNumberFormat="1" applyFont="1" applyFill="1" applyBorder="1" applyAlignment="1">
      <alignment horizontal="center"/>
    </xf>
    <xf numFmtId="20" fontId="14" fillId="2" borderId="11" xfId="0" applyNumberFormat="1" applyFont="1" applyFill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20" fontId="12" fillId="2" borderId="41" xfId="0" applyNumberFormat="1" applyFont="1" applyFill="1" applyBorder="1" applyAlignment="1">
      <alignment horizontal="center"/>
    </xf>
    <xf numFmtId="20" fontId="12" fillId="0" borderId="22" xfId="0" quotePrefix="1" applyNumberFormat="1" applyFont="1" applyBorder="1" applyAlignment="1">
      <alignment horizontal="center" vertical="center"/>
    </xf>
    <xf numFmtId="20" fontId="12" fillId="0" borderId="23" xfId="0" quotePrefix="1" applyNumberFormat="1" applyFont="1" applyBorder="1" applyAlignment="1">
      <alignment horizontal="center" vertical="center"/>
    </xf>
    <xf numFmtId="165" fontId="38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0" fontId="12" fillId="2" borderId="9" xfId="0" applyNumberFormat="1" applyFont="1" applyFill="1" applyBorder="1" applyAlignment="1">
      <alignment horizontal="center"/>
    </xf>
    <xf numFmtId="20" fontId="14" fillId="2" borderId="9" xfId="0" applyNumberFormat="1" applyFont="1" applyFill="1" applyBorder="1" applyAlignment="1">
      <alignment horizontal="center"/>
    </xf>
    <xf numFmtId="20" fontId="14" fillId="2" borderId="34" xfId="0" applyNumberFormat="1" applyFont="1" applyFill="1" applyBorder="1" applyAlignment="1">
      <alignment horizontal="center"/>
    </xf>
    <xf numFmtId="20" fontId="12" fillId="2" borderId="34" xfId="0" applyNumberFormat="1" applyFont="1" applyFill="1" applyBorder="1" applyAlignment="1">
      <alignment horizontal="center"/>
    </xf>
    <xf numFmtId="165" fontId="38" fillId="2" borderId="2" xfId="0" applyNumberFormat="1" applyFont="1" applyFill="1" applyBorder="1" applyAlignment="1">
      <alignment horizontal="center"/>
    </xf>
    <xf numFmtId="20" fontId="12" fillId="0" borderId="30" xfId="0" applyNumberFormat="1" applyFont="1" applyBorder="1"/>
    <xf numFmtId="0" fontId="33" fillId="2" borderId="19" xfId="0" applyFont="1" applyFill="1" applyBorder="1" applyAlignment="1">
      <alignment horizontal="center"/>
    </xf>
    <xf numFmtId="0" fontId="33" fillId="2" borderId="20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20" fontId="14" fillId="2" borderId="16" xfId="0" applyNumberFormat="1" applyFont="1" applyFill="1" applyBorder="1" applyAlignment="1">
      <alignment horizontal="center"/>
    </xf>
    <xf numFmtId="20" fontId="14" fillId="2" borderId="22" xfId="0" applyNumberFormat="1" applyFont="1" applyFill="1" applyBorder="1" applyAlignment="1">
      <alignment horizontal="center"/>
    </xf>
    <xf numFmtId="0" fontId="14" fillId="0" borderId="47" xfId="0" applyFont="1" applyBorder="1"/>
    <xf numFmtId="165" fontId="10" fillId="2" borderId="10" xfId="0" applyNumberFormat="1" applyFont="1" applyFill="1" applyBorder="1" applyAlignment="1">
      <alignment horizontal="center"/>
    </xf>
    <xf numFmtId="20" fontId="12" fillId="2" borderId="24" xfId="0" applyNumberFormat="1" applyFont="1" applyFill="1" applyBorder="1" applyAlignment="1">
      <alignment horizontal="center"/>
    </xf>
    <xf numFmtId="165" fontId="11" fillId="2" borderId="10" xfId="0" quotePrefix="1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/>
    </xf>
    <xf numFmtId="165" fontId="11" fillId="2" borderId="6" xfId="0" applyNumberFormat="1" applyFont="1" applyFill="1" applyBorder="1" applyAlignment="1">
      <alignment horizontal="center" vertical="center"/>
    </xf>
    <xf numFmtId="0" fontId="34" fillId="2" borderId="11" xfId="0" quotePrefix="1" applyFont="1" applyFill="1" applyBorder="1" applyAlignment="1">
      <alignment horizontal="center"/>
    </xf>
    <xf numFmtId="0" fontId="35" fillId="2" borderId="41" xfId="0" applyFont="1" applyFill="1" applyBorder="1" applyAlignment="1">
      <alignment horizontal="center"/>
    </xf>
    <xf numFmtId="0" fontId="33" fillId="2" borderId="11" xfId="0" quotePrefix="1" applyFont="1" applyFill="1" applyBorder="1" applyAlignment="1">
      <alignment horizontal="center"/>
    </xf>
    <xf numFmtId="165" fontId="13" fillId="2" borderId="50" xfId="0" applyNumberFormat="1" applyFont="1" applyFill="1" applyBorder="1" applyAlignment="1">
      <alignment horizontal="center"/>
    </xf>
    <xf numFmtId="20" fontId="12" fillId="0" borderId="33" xfId="0" quotePrefix="1" applyNumberFormat="1" applyFont="1" applyBorder="1" applyAlignment="1">
      <alignment horizontal="center" vertical="center"/>
    </xf>
    <xf numFmtId="0" fontId="33" fillId="2" borderId="21" xfId="0" applyFont="1" applyFill="1" applyBorder="1" applyAlignment="1">
      <alignment horizontal="center"/>
    </xf>
    <xf numFmtId="20" fontId="12" fillId="2" borderId="2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36" fillId="2" borderId="12" xfId="0" applyFont="1" applyFill="1" applyBorder="1" applyAlignment="1">
      <alignment horizontal="center"/>
    </xf>
    <xf numFmtId="165" fontId="13" fillId="2" borderId="7" xfId="0" quotePrefix="1" applyNumberFormat="1" applyFont="1" applyFill="1" applyBorder="1" applyAlignment="1">
      <alignment horizontal="center"/>
    </xf>
    <xf numFmtId="165" fontId="13" fillId="2" borderId="28" xfId="0" quotePrefix="1" applyNumberFormat="1" applyFont="1" applyFill="1" applyBorder="1" applyAlignment="1">
      <alignment horizontal="center"/>
    </xf>
    <xf numFmtId="20" fontId="14" fillId="0" borderId="8" xfId="0" quotePrefix="1" applyNumberFormat="1" applyFont="1" applyBorder="1" applyAlignment="1">
      <alignment horizontal="center" vertical="center"/>
    </xf>
    <xf numFmtId="2" fontId="8" fillId="0" borderId="49" xfId="0" applyNumberFormat="1" applyFont="1" applyBorder="1"/>
    <xf numFmtId="0" fontId="16" fillId="2" borderId="26" xfId="0" applyFont="1" applyFill="1" applyBorder="1"/>
    <xf numFmtId="2" fontId="32" fillId="0" borderId="48" xfId="0" applyNumberFormat="1" applyFont="1" applyBorder="1"/>
    <xf numFmtId="0" fontId="21" fillId="2" borderId="40" xfId="0" applyFont="1" applyFill="1" applyBorder="1"/>
    <xf numFmtId="20" fontId="12" fillId="2" borderId="18" xfId="0" applyNumberFormat="1" applyFont="1" applyFill="1" applyBorder="1" applyAlignment="1">
      <alignment horizontal="center"/>
    </xf>
    <xf numFmtId="0" fontId="8" fillId="0" borderId="51" xfId="4" applyFont="1" applyBorder="1" applyAlignment="1">
      <alignment horizontal="center" vertical="center" wrapText="1"/>
    </xf>
    <xf numFmtId="0" fontId="8" fillId="0" borderId="24" xfId="4" applyFont="1" applyBorder="1" applyAlignment="1">
      <alignment horizontal="center"/>
    </xf>
    <xf numFmtId="166" fontId="7" fillId="0" borderId="43" xfId="4" applyNumberFormat="1" applyFont="1" applyBorder="1"/>
    <xf numFmtId="166" fontId="7" fillId="0" borderId="30" xfId="4" quotePrefix="1" applyNumberFormat="1" applyFont="1" applyBorder="1"/>
    <xf numFmtId="166" fontId="7" fillId="0" borderId="32" xfId="4" quotePrefix="1" applyNumberFormat="1" applyFont="1" applyBorder="1"/>
    <xf numFmtId="166" fontId="7" fillId="0" borderId="24" xfId="4" applyNumberFormat="1" applyFont="1" applyBorder="1"/>
    <xf numFmtId="3" fontId="14" fillId="2" borderId="1" xfId="4" applyNumberFormat="1" applyFont="1" applyFill="1" applyBorder="1" applyAlignment="1">
      <alignment horizontal="right" vertical="center" wrapText="1"/>
    </xf>
    <xf numFmtId="3" fontId="14" fillId="2" borderId="2" xfId="4" applyNumberFormat="1" applyFont="1" applyFill="1" applyBorder="1" applyAlignment="1">
      <alignment horizontal="right" vertical="center" wrapText="1"/>
    </xf>
    <xf numFmtId="3" fontId="14" fillId="2" borderId="3" xfId="4" applyNumberFormat="1" applyFont="1" applyFill="1" applyBorder="1" applyAlignment="1">
      <alignment horizontal="right" vertical="center" wrapText="1"/>
    </xf>
    <xf numFmtId="3" fontId="14" fillId="2" borderId="10" xfId="4" applyNumberFormat="1" applyFont="1" applyFill="1" applyBorder="1" applyAlignment="1">
      <alignment horizontal="right" vertical="center" wrapText="1"/>
    </xf>
    <xf numFmtId="0" fontId="39" fillId="0" borderId="0" xfId="0" applyFont="1"/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40" fillId="0" borderId="0" xfId="0" applyFont="1"/>
    <xf numFmtId="0" fontId="40" fillId="0" borderId="0" xfId="0" applyFont="1" applyAlignment="1">
      <alignment horizontal="left"/>
    </xf>
    <xf numFmtId="0" fontId="8" fillId="0" borderId="41" xfId="0" applyFont="1" applyBorder="1"/>
    <xf numFmtId="165" fontId="10" fillId="2" borderId="33" xfId="0" applyNumberFormat="1" applyFont="1" applyFill="1" applyBorder="1" applyAlignment="1">
      <alignment horizontal="center"/>
    </xf>
    <xf numFmtId="165" fontId="10" fillId="2" borderId="34" xfId="0" applyNumberFormat="1" applyFont="1" applyFill="1" applyBorder="1" applyAlignment="1">
      <alignment horizontal="center" vertical="center"/>
    </xf>
    <xf numFmtId="0" fontId="7" fillId="0" borderId="21" xfId="0" applyFont="1" applyBorder="1"/>
    <xf numFmtId="0" fontId="34" fillId="2" borderId="21" xfId="0" applyFont="1" applyFill="1" applyBorder="1" applyAlignment="1">
      <alignment horizontal="center"/>
    </xf>
    <xf numFmtId="165" fontId="10" fillId="2" borderId="22" xfId="0" applyNumberFormat="1" applyFont="1" applyFill="1" applyBorder="1" applyAlignment="1">
      <alignment horizontal="center"/>
    </xf>
    <xf numFmtId="165" fontId="10" fillId="2" borderId="23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20" fontId="7" fillId="0" borderId="30" xfId="0" applyNumberFormat="1" applyFont="1" applyBorder="1" applyAlignment="1">
      <alignment horizontal="center"/>
    </xf>
    <xf numFmtId="20" fontId="7" fillId="0" borderId="23" xfId="0" applyNumberFormat="1" applyFont="1" applyBorder="1" applyAlignment="1">
      <alignment horizontal="center"/>
    </xf>
    <xf numFmtId="20" fontId="8" fillId="0" borderId="23" xfId="0" applyNumberFormat="1" applyFont="1" applyBorder="1" applyAlignment="1">
      <alignment horizontal="center"/>
    </xf>
    <xf numFmtId="0" fontId="8" fillId="0" borderId="12" xfId="0" applyFont="1" applyBorder="1"/>
    <xf numFmtId="20" fontId="8" fillId="0" borderId="5" xfId="0" quotePrefix="1" applyNumberFormat="1" applyFont="1" applyBorder="1" applyAlignment="1">
      <alignment horizontal="center"/>
    </xf>
    <xf numFmtId="165" fontId="11" fillId="2" borderId="22" xfId="0" quotePrefix="1" applyNumberFormat="1" applyFont="1" applyFill="1" applyBorder="1" applyAlignment="1">
      <alignment horizontal="center"/>
    </xf>
    <xf numFmtId="165" fontId="11" fillId="2" borderId="23" xfId="0" quotePrefix="1" applyNumberFormat="1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/>
    </xf>
    <xf numFmtId="0" fontId="34" fillId="2" borderId="19" xfId="0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/>
    </xf>
    <xf numFmtId="165" fontId="10" fillId="2" borderId="6" xfId="0" applyNumberFormat="1" applyFont="1" applyFill="1" applyBorder="1" applyAlignment="1">
      <alignment horizontal="center" vertical="center"/>
    </xf>
    <xf numFmtId="165" fontId="10" fillId="2" borderId="4" xfId="0" quotePrefix="1" applyNumberFormat="1" applyFont="1" applyFill="1" applyBorder="1" applyAlignment="1">
      <alignment horizontal="center"/>
    </xf>
    <xf numFmtId="165" fontId="10" fillId="2" borderId="6" xfId="0" quotePrefix="1" applyNumberFormat="1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/>
    </xf>
    <xf numFmtId="0" fontId="7" fillId="0" borderId="30" xfId="0" quotePrefix="1" applyFont="1" applyBorder="1" applyAlignment="1">
      <alignment horizontal="center"/>
    </xf>
    <xf numFmtId="20" fontId="7" fillId="0" borderId="30" xfId="0" quotePrefix="1" applyNumberFormat="1" applyFont="1" applyBorder="1" applyAlignment="1">
      <alignment horizontal="center"/>
    </xf>
    <xf numFmtId="165" fontId="10" fillId="2" borderId="22" xfId="0" quotePrefix="1" applyNumberFormat="1" applyFont="1" applyFill="1" applyBorder="1" applyAlignment="1">
      <alignment horizontal="center"/>
    </xf>
    <xf numFmtId="165" fontId="10" fillId="2" borderId="23" xfId="0" quotePrefix="1" applyNumberFormat="1" applyFont="1" applyFill="1" applyBorder="1" applyAlignment="1">
      <alignment horizontal="center" vertical="center"/>
    </xf>
    <xf numFmtId="165" fontId="11" fillId="2" borderId="33" xfId="0" applyNumberFormat="1" applyFont="1" applyFill="1" applyBorder="1" applyAlignment="1">
      <alignment horizontal="center"/>
    </xf>
    <xf numFmtId="165" fontId="11" fillId="2" borderId="34" xfId="0" applyNumberFormat="1" applyFont="1" applyFill="1" applyBorder="1" applyAlignment="1">
      <alignment horizontal="center" vertical="center"/>
    </xf>
    <xf numFmtId="20" fontId="8" fillId="0" borderId="37" xfId="0" applyNumberFormat="1" applyFont="1" applyBorder="1" applyAlignment="1">
      <alignment horizontal="center"/>
    </xf>
    <xf numFmtId="20" fontId="8" fillId="0" borderId="34" xfId="0" applyNumberFormat="1" applyFont="1" applyBorder="1" applyAlignment="1">
      <alignment horizontal="center"/>
    </xf>
    <xf numFmtId="20" fontId="8" fillId="0" borderId="17" xfId="0" quotePrefix="1" applyNumberFormat="1" applyFont="1" applyBorder="1" applyAlignment="1">
      <alignment horizontal="center"/>
    </xf>
    <xf numFmtId="165" fontId="11" fillId="2" borderId="18" xfId="0" quotePrefix="1" applyNumberFormat="1" applyFont="1" applyFill="1" applyBorder="1" applyAlignment="1">
      <alignment horizontal="center" vertical="center"/>
    </xf>
    <xf numFmtId="165" fontId="11" fillId="2" borderId="7" xfId="0" quotePrefix="1" applyNumberFormat="1" applyFont="1" applyFill="1" applyBorder="1" applyAlignment="1">
      <alignment horizontal="center"/>
    </xf>
    <xf numFmtId="165" fontId="11" fillId="2" borderId="9" xfId="0" quotePrefix="1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/>
    </xf>
    <xf numFmtId="165" fontId="11" fillId="3" borderId="3" xfId="0" quotePrefix="1" applyNumberFormat="1" applyFont="1" applyFill="1" applyBorder="1" applyAlignment="1">
      <alignment horizontal="center" vertical="center"/>
    </xf>
    <xf numFmtId="165" fontId="10" fillId="3" borderId="7" xfId="0" applyNumberFormat="1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/>
    </xf>
    <xf numFmtId="0" fontId="34" fillId="2" borderId="42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33" fillId="2" borderId="42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/>
    </xf>
    <xf numFmtId="20" fontId="8" fillId="0" borderId="6" xfId="0" quotePrefix="1" applyNumberFormat="1" applyFont="1" applyBorder="1" applyAlignment="1">
      <alignment horizontal="center"/>
    </xf>
    <xf numFmtId="20" fontId="7" fillId="0" borderId="9" xfId="0" quotePrefix="1" applyNumberFormat="1" applyFont="1" applyBorder="1" applyAlignment="1">
      <alignment horizontal="center"/>
    </xf>
    <xf numFmtId="20" fontId="7" fillId="0" borderId="23" xfId="0" quotePrefix="1" applyNumberFormat="1" applyFont="1" applyBorder="1" applyAlignment="1">
      <alignment horizontal="center"/>
    </xf>
    <xf numFmtId="20" fontId="8" fillId="0" borderId="18" xfId="0" quotePrefix="1" applyNumberFormat="1" applyFont="1" applyBorder="1" applyAlignment="1">
      <alignment horizontal="center"/>
    </xf>
    <xf numFmtId="20" fontId="14" fillId="0" borderId="28" xfId="0" applyNumberFormat="1" applyFont="1" applyBorder="1" applyAlignment="1">
      <alignment horizontal="center"/>
    </xf>
    <xf numFmtId="20" fontId="12" fillId="2" borderId="8" xfId="0" applyNumberFormat="1" applyFont="1" applyFill="1" applyBorder="1" applyAlignment="1">
      <alignment horizontal="center"/>
    </xf>
    <xf numFmtId="20" fontId="14" fillId="2" borderId="8" xfId="0" applyNumberFormat="1" applyFont="1" applyFill="1" applyBorder="1" applyAlignment="1">
      <alignment horizontal="center"/>
    </xf>
    <xf numFmtId="20" fontId="14" fillId="2" borderId="37" xfId="0" applyNumberFormat="1" applyFont="1" applyFill="1" applyBorder="1" applyAlignment="1">
      <alignment horizontal="center"/>
    </xf>
    <xf numFmtId="20" fontId="12" fillId="2" borderId="37" xfId="0" applyNumberFormat="1" applyFont="1" applyFill="1" applyBorder="1" applyAlignment="1">
      <alignment horizontal="center"/>
    </xf>
    <xf numFmtId="20" fontId="14" fillId="0" borderId="9" xfId="0" quotePrefix="1" applyNumberFormat="1" applyFont="1" applyBorder="1" applyAlignment="1">
      <alignment horizontal="center"/>
    </xf>
    <xf numFmtId="165" fontId="19" fillId="2" borderId="34" xfId="0" applyNumberFormat="1" applyFont="1" applyFill="1" applyBorder="1" applyAlignment="1">
      <alignment horizontal="center"/>
    </xf>
    <xf numFmtId="20" fontId="14" fillId="0" borderId="33" xfId="0" quotePrefix="1" applyNumberFormat="1" applyFont="1" applyBorder="1" applyAlignment="1">
      <alignment horizontal="center"/>
    </xf>
    <xf numFmtId="20" fontId="14" fillId="0" borderId="37" xfId="0" quotePrefix="1" applyNumberFormat="1" applyFont="1" applyBorder="1" applyAlignment="1">
      <alignment horizontal="center"/>
    </xf>
    <xf numFmtId="20" fontId="14" fillId="0" borderId="37" xfId="0" applyNumberFormat="1" applyFont="1" applyBorder="1" applyAlignment="1">
      <alignment horizontal="center"/>
    </xf>
    <xf numFmtId="165" fontId="13" fillId="2" borderId="34" xfId="0" applyNumberFormat="1" applyFont="1" applyFill="1" applyBorder="1" applyAlignment="1">
      <alignment horizontal="center"/>
    </xf>
    <xf numFmtId="20" fontId="12" fillId="0" borderId="37" xfId="0" quotePrefix="1" applyNumberFormat="1" applyFont="1" applyBorder="1" applyAlignment="1">
      <alignment horizontal="center"/>
    </xf>
    <xf numFmtId="20" fontId="12" fillId="2" borderId="22" xfId="0" applyNumberFormat="1" applyFont="1" applyFill="1" applyBorder="1" applyAlignment="1">
      <alignment horizontal="center"/>
    </xf>
    <xf numFmtId="20" fontId="12" fillId="2" borderId="30" xfId="0" applyNumberFormat="1" applyFont="1" applyFill="1" applyBorder="1" applyAlignment="1">
      <alignment horizontal="center"/>
    </xf>
    <xf numFmtId="20" fontId="12" fillId="2" borderId="23" xfId="0" applyNumberFormat="1" applyFont="1" applyFill="1" applyBorder="1" applyAlignment="1">
      <alignment horizontal="center"/>
    </xf>
    <xf numFmtId="20" fontId="14" fillId="0" borderId="33" xfId="0" applyNumberFormat="1" applyFont="1" applyBorder="1" applyAlignment="1">
      <alignment horizontal="center"/>
    </xf>
    <xf numFmtId="20" fontId="12" fillId="0" borderId="22" xfId="0" quotePrefix="1" applyNumberFormat="1" applyFont="1" applyBorder="1" applyAlignment="1">
      <alignment horizontal="center"/>
    </xf>
    <xf numFmtId="20" fontId="12" fillId="0" borderId="33" xfId="0" applyNumberFormat="1" applyFont="1" applyBorder="1" applyAlignment="1">
      <alignment horizontal="center"/>
    </xf>
    <xf numFmtId="0" fontId="12" fillId="0" borderId="13" xfId="0" applyFont="1" applyBorder="1"/>
    <xf numFmtId="165" fontId="13" fillId="2" borderId="1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20" fontId="12" fillId="2" borderId="1" xfId="0" applyNumberFormat="1" applyFont="1" applyFill="1" applyBorder="1" applyAlignment="1">
      <alignment horizontal="center"/>
    </xf>
    <xf numFmtId="20" fontId="12" fillId="2" borderId="2" xfId="0" applyNumberFormat="1" applyFont="1" applyFill="1" applyBorder="1" applyAlignment="1">
      <alignment horizontal="center"/>
    </xf>
    <xf numFmtId="20" fontId="12" fillId="2" borderId="3" xfId="0" applyNumberFormat="1" applyFont="1" applyFill="1" applyBorder="1" applyAlignment="1">
      <alignment horizontal="center"/>
    </xf>
    <xf numFmtId="20" fontId="12" fillId="0" borderId="1" xfId="0" quotePrefix="1" applyNumberFormat="1" applyFont="1" applyBorder="1" applyAlignment="1">
      <alignment horizontal="center"/>
    </xf>
    <xf numFmtId="20" fontId="12" fillId="0" borderId="2" xfId="0" applyNumberFormat="1" applyFont="1" applyBorder="1" applyAlignment="1">
      <alignment horizontal="center"/>
    </xf>
    <xf numFmtId="20" fontId="12" fillId="0" borderId="3" xfId="0" quotePrefix="1" applyNumberFormat="1" applyFont="1" applyBorder="1" applyAlignment="1">
      <alignment horizontal="center"/>
    </xf>
    <xf numFmtId="20" fontId="12" fillId="0" borderId="2" xfId="0" quotePrefix="1" applyNumberFormat="1" applyFont="1" applyBorder="1" applyAlignment="1">
      <alignment horizontal="center"/>
    </xf>
    <xf numFmtId="165" fontId="41" fillId="4" borderId="9" xfId="0" quotePrefix="1" applyNumberFormat="1" applyFont="1" applyFill="1" applyBorder="1" applyAlignment="1">
      <alignment horizontal="center"/>
    </xf>
    <xf numFmtId="165" fontId="42" fillId="4" borderId="34" xfId="0" applyNumberFormat="1" applyFont="1" applyFill="1" applyBorder="1" applyAlignment="1">
      <alignment horizontal="center"/>
    </xf>
    <xf numFmtId="165" fontId="42" fillId="4" borderId="9" xfId="0" applyNumberFormat="1" applyFont="1" applyFill="1" applyBorder="1" applyAlignment="1">
      <alignment horizontal="center"/>
    </xf>
    <xf numFmtId="0" fontId="43" fillId="0" borderId="11" xfId="7" applyFont="1" applyBorder="1" applyAlignment="1">
      <alignment horizontal="left" vertical="center"/>
    </xf>
    <xf numFmtId="20" fontId="12" fillId="0" borderId="30" xfId="0" quotePrefix="1" applyNumberFormat="1" applyFont="1" applyBorder="1" applyAlignment="1">
      <alignment horizontal="center" vertical="center"/>
    </xf>
    <xf numFmtId="20" fontId="12" fillId="0" borderId="9" xfId="0" quotePrefix="1" applyNumberFormat="1" applyFont="1" applyBorder="1" applyAlignment="1">
      <alignment horizontal="center"/>
    </xf>
    <xf numFmtId="165" fontId="38" fillId="2" borderId="3" xfId="0" quotePrefix="1" applyNumberFormat="1" applyFont="1" applyFill="1" applyBorder="1" applyAlignment="1">
      <alignment horizontal="center"/>
    </xf>
    <xf numFmtId="165" fontId="42" fillId="4" borderId="6" xfId="0" quotePrefix="1" applyNumberFormat="1" applyFont="1" applyFill="1" applyBorder="1" applyAlignment="1">
      <alignment horizontal="center"/>
    </xf>
    <xf numFmtId="165" fontId="16" fillId="2" borderId="10" xfId="0" applyNumberFormat="1" applyFont="1" applyFill="1" applyBorder="1" applyAlignment="1">
      <alignment horizontal="center" vertical="center"/>
    </xf>
    <xf numFmtId="165" fontId="34" fillId="2" borderId="10" xfId="0" applyNumberFormat="1" applyFont="1" applyFill="1" applyBorder="1" applyAlignment="1">
      <alignment horizontal="center" vertical="center"/>
    </xf>
    <xf numFmtId="167" fontId="33" fillId="2" borderId="21" xfId="0" applyNumberFormat="1" applyFont="1" applyFill="1" applyBorder="1" applyAlignment="1">
      <alignment horizontal="center" vertical="center"/>
    </xf>
    <xf numFmtId="167" fontId="34" fillId="2" borderId="11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20" fontId="8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20" fontId="8" fillId="0" borderId="44" xfId="0" applyNumberFormat="1" applyFont="1" applyBorder="1" applyAlignment="1">
      <alignment horizontal="center"/>
    </xf>
    <xf numFmtId="20" fontId="8" fillId="0" borderId="48" xfId="0" applyNumberFormat="1" applyFont="1" applyBorder="1" applyAlignment="1">
      <alignment horizontal="center"/>
    </xf>
    <xf numFmtId="20" fontId="8" fillId="0" borderId="49" xfId="0" applyNumberFormat="1" applyFont="1" applyBorder="1" applyAlignment="1">
      <alignment horizontal="center"/>
    </xf>
    <xf numFmtId="20" fontId="7" fillId="0" borderId="47" xfId="0" applyNumberFormat="1" applyFont="1" applyBorder="1" applyAlignment="1">
      <alignment horizontal="center"/>
    </xf>
    <xf numFmtId="20" fontId="7" fillId="0" borderId="52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20" fontId="8" fillId="0" borderId="52" xfId="0" applyNumberFormat="1" applyFont="1" applyBorder="1" applyAlignment="1">
      <alignment horizontal="center"/>
    </xf>
    <xf numFmtId="167" fontId="33" fillId="2" borderId="11" xfId="0" applyNumberFormat="1" applyFont="1" applyFill="1" applyBorder="1" applyAlignment="1">
      <alignment horizontal="center" vertical="center"/>
    </xf>
    <xf numFmtId="20" fontId="8" fillId="0" borderId="47" xfId="0" applyNumberFormat="1" applyFont="1" applyBorder="1" applyAlignment="1">
      <alignment horizontal="center"/>
    </xf>
    <xf numFmtId="165" fontId="21" fillId="2" borderId="40" xfId="0" applyNumberFormat="1" applyFont="1" applyFill="1" applyBorder="1" applyAlignment="1">
      <alignment horizontal="center"/>
    </xf>
    <xf numFmtId="165" fontId="21" fillId="2" borderId="26" xfId="0" applyNumberFormat="1" applyFont="1" applyFill="1" applyBorder="1" applyAlignment="1">
      <alignment horizontal="center"/>
    </xf>
    <xf numFmtId="0" fontId="45" fillId="0" borderId="0" xfId="14" applyFont="1" applyAlignment="1">
      <alignment vertical="center"/>
    </xf>
    <xf numFmtId="0" fontId="45" fillId="0" borderId="54" xfId="14" applyFont="1" applyBorder="1" applyAlignment="1">
      <alignment horizontal="center" vertical="center"/>
    </xf>
    <xf numFmtId="0" fontId="45" fillId="0" borderId="54" xfId="14" applyFont="1" applyBorder="1" applyAlignment="1">
      <alignment vertical="center"/>
    </xf>
    <xf numFmtId="0" fontId="45" fillId="5" borderId="54" xfId="14" applyFont="1" applyFill="1" applyBorder="1" applyAlignment="1">
      <alignment horizontal="center" vertical="center" wrapText="1"/>
    </xf>
    <xf numFmtId="0" fontId="45" fillId="0" borderId="54" xfId="14" applyFont="1" applyBorder="1" applyAlignment="1">
      <alignment horizontal="center" vertical="center" wrapText="1"/>
    </xf>
    <xf numFmtId="0" fontId="46" fillId="0" borderId="54" xfId="14" applyFont="1" applyBorder="1" applyAlignment="1">
      <alignment horizontal="center" vertical="center" wrapText="1"/>
    </xf>
    <xf numFmtId="0" fontId="47" fillId="0" borderId="54" xfId="14" applyFont="1" applyBorder="1" applyAlignment="1">
      <alignment horizontal="center" vertical="center" wrapText="1"/>
    </xf>
    <xf numFmtId="0" fontId="47" fillId="0" borderId="0" xfId="14" applyFont="1" applyAlignment="1">
      <alignment vertical="center"/>
    </xf>
    <xf numFmtId="0" fontId="47" fillId="0" borderId="55" xfId="14" applyFont="1" applyBorder="1" applyAlignment="1">
      <alignment horizontal="center" vertical="center"/>
    </xf>
    <xf numFmtId="0" fontId="47" fillId="0" borderId="10" xfId="14" applyFont="1" applyBorder="1" applyAlignment="1">
      <alignment vertical="center" wrapText="1"/>
    </xf>
    <xf numFmtId="165" fontId="47" fillId="5" borderId="55" xfId="14" applyNumberFormat="1" applyFont="1" applyFill="1" applyBorder="1" applyAlignment="1">
      <alignment vertical="center"/>
    </xf>
    <xf numFmtId="3" fontId="45" fillId="0" borderId="55" xfId="14" applyNumberFormat="1" applyFont="1" applyBorder="1" applyAlignment="1">
      <alignment vertical="center"/>
    </xf>
    <xf numFmtId="0" fontId="45" fillId="0" borderId="55" xfId="14" applyFont="1" applyBorder="1" applyAlignment="1">
      <alignment vertical="center"/>
    </xf>
    <xf numFmtId="0" fontId="45" fillId="0" borderId="55" xfId="14" applyFont="1" applyBorder="1" applyAlignment="1">
      <alignment horizontal="center" vertical="center"/>
    </xf>
    <xf numFmtId="166" fontId="46" fillId="0" borderId="55" xfId="14" applyNumberFormat="1" applyFont="1" applyBorder="1" applyAlignment="1">
      <alignment vertical="center"/>
    </xf>
    <xf numFmtId="165" fontId="47" fillId="6" borderId="10" xfId="14" applyNumberFormat="1" applyFont="1" applyFill="1" applyBorder="1" applyAlignment="1">
      <alignment vertical="center"/>
    </xf>
    <xf numFmtId="0" fontId="47" fillId="7" borderId="55" xfId="14" applyFont="1" applyFill="1" applyBorder="1" applyAlignment="1">
      <alignment vertical="center"/>
    </xf>
    <xf numFmtId="0" fontId="47" fillId="0" borderId="55" xfId="14" applyFont="1" applyBorder="1" applyAlignment="1">
      <alignment vertical="center"/>
    </xf>
    <xf numFmtId="0" fontId="47" fillId="5" borderId="55" xfId="14" applyFont="1" applyFill="1" applyBorder="1" applyAlignment="1">
      <alignment vertical="center"/>
    </xf>
    <xf numFmtId="165" fontId="47" fillId="7" borderId="55" xfId="14" applyNumberFormat="1" applyFont="1" applyFill="1" applyBorder="1" applyAlignment="1">
      <alignment vertical="center"/>
    </xf>
    <xf numFmtId="0" fontId="47" fillId="0" borderId="55" xfId="14" applyFont="1" applyBorder="1" applyAlignment="1">
      <alignment vertical="center" wrapText="1"/>
    </xf>
    <xf numFmtId="0" fontId="47" fillId="5" borderId="54" xfId="14" applyFont="1" applyFill="1" applyBorder="1" applyAlignment="1">
      <alignment vertical="center"/>
    </xf>
    <xf numFmtId="3" fontId="45" fillId="0" borderId="54" xfId="14" applyNumberFormat="1" applyFont="1" applyBorder="1" applyAlignment="1">
      <alignment vertical="center"/>
    </xf>
    <xf numFmtId="0" fontId="45" fillId="0" borderId="0" xfId="14" applyFont="1" applyAlignment="1">
      <alignment horizontal="center" vertical="center"/>
    </xf>
    <xf numFmtId="0" fontId="45" fillId="0" borderId="58" xfId="14" applyFont="1" applyBorder="1" applyAlignment="1">
      <alignment vertical="center"/>
    </xf>
    <xf numFmtId="165" fontId="45" fillId="5" borderId="58" xfId="14" applyNumberFormat="1" applyFont="1" applyFill="1" applyBorder="1" applyAlignment="1">
      <alignment vertical="center"/>
    </xf>
    <xf numFmtId="3" fontId="45" fillId="0" borderId="58" xfId="14" applyNumberFormat="1" applyFont="1" applyBorder="1" applyAlignment="1">
      <alignment vertical="center"/>
    </xf>
    <xf numFmtId="166" fontId="46" fillId="0" borderId="58" xfId="14" applyNumberFormat="1" applyFont="1" applyBorder="1" applyAlignment="1">
      <alignment vertical="center"/>
    </xf>
    <xf numFmtId="4" fontId="45" fillId="0" borderId="0" xfId="14" applyNumberFormat="1" applyFont="1" applyAlignment="1">
      <alignment vertical="center"/>
    </xf>
    <xf numFmtId="0" fontId="48" fillId="0" borderId="0" xfId="6" applyFont="1" applyAlignment="1">
      <alignment vertical="center"/>
    </xf>
    <xf numFmtId="0" fontId="48" fillId="0" borderId="57" xfId="6" applyFont="1" applyBorder="1" applyAlignment="1">
      <alignment vertical="center"/>
    </xf>
    <xf numFmtId="0" fontId="48" fillId="0" borderId="57" xfId="6" applyFont="1" applyBorder="1" applyAlignment="1">
      <alignment horizontal="center" vertical="center" wrapText="1"/>
    </xf>
    <xf numFmtId="0" fontId="48" fillId="0" borderId="29" xfId="6" applyFont="1" applyBorder="1" applyAlignment="1">
      <alignment horizontal="center" vertical="center"/>
    </xf>
    <xf numFmtId="0" fontId="48" fillId="0" borderId="59" xfId="6" applyFont="1" applyBorder="1" applyAlignment="1">
      <alignment vertical="center"/>
    </xf>
    <xf numFmtId="0" fontId="48" fillId="0" borderId="56" xfId="6" applyFont="1" applyBorder="1" applyAlignment="1">
      <alignment horizontal="center" vertical="center"/>
    </xf>
    <xf numFmtId="0" fontId="48" fillId="0" borderId="60" xfId="6" applyFont="1" applyBorder="1" applyAlignment="1">
      <alignment horizontal="center" vertical="center"/>
    </xf>
    <xf numFmtId="0" fontId="48" fillId="0" borderId="61" xfId="6" applyFont="1" applyBorder="1" applyAlignment="1">
      <alignment vertical="center"/>
    </xf>
    <xf numFmtId="0" fontId="48" fillId="0" borderId="10" xfId="6" applyFont="1" applyBorder="1" applyAlignment="1">
      <alignment horizontal="center" vertical="center"/>
    </xf>
    <xf numFmtId="0" fontId="48" fillId="0" borderId="62" xfId="6" applyFont="1" applyBorder="1" applyAlignment="1">
      <alignment horizontal="center" vertical="center"/>
    </xf>
    <xf numFmtId="0" fontId="48" fillId="0" borderId="63" xfId="6" applyFont="1" applyBorder="1" applyAlignment="1">
      <alignment vertical="center"/>
    </xf>
    <xf numFmtId="0" fontId="48" fillId="0" borderId="57" xfId="6" applyFont="1" applyBorder="1" applyAlignment="1">
      <alignment horizontal="center" vertical="center"/>
    </xf>
    <xf numFmtId="0" fontId="48" fillId="0" borderId="64" xfId="6" applyFont="1" applyBorder="1" applyAlignment="1">
      <alignment horizontal="center" vertical="center"/>
    </xf>
    <xf numFmtId="0" fontId="48" fillId="0" borderId="65" xfId="6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/>
    </xf>
    <xf numFmtId="165" fontId="10" fillId="0" borderId="26" xfId="0" applyNumberFormat="1" applyFont="1" applyBorder="1" applyAlignment="1">
      <alignment horizontal="center"/>
    </xf>
    <xf numFmtId="0" fontId="34" fillId="2" borderId="42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</cellXfs>
  <cellStyles count="16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2 2" xfId="3" xr:uid="{61D5665A-F0FB-4392-90DD-F8A7FF135CB9}"/>
    <cellStyle name="Normalny 2 2 2" xfId="11" xr:uid="{D9560DF2-6FF1-4F7A-BE63-4E6B813E3042}"/>
    <cellStyle name="Normalny 2 2 3" xfId="12" xr:uid="{22CE1E3D-8296-42C0-98F1-03593BBF9CE8}"/>
    <cellStyle name="Normalny 2 3" xfId="5" xr:uid="{A27CF850-1BDE-4F15-AA71-5D0DA8B5E3F0}"/>
    <cellStyle name="Normalny 2 4" xfId="8" xr:uid="{1C321C1F-74EE-4A60-B881-6AE69AC9A125}"/>
    <cellStyle name="Normalny 3" xfId="4" xr:uid="{9E2EDE1D-BA1C-4D44-89F7-BF93BF427FF5}"/>
    <cellStyle name="Normalny 3 2" xfId="6" xr:uid="{A8427DA2-05DA-40CD-8767-6F96C9C90DA6}"/>
    <cellStyle name="Normalny 3 2 2" xfId="10" xr:uid="{B462C0BE-F3BA-476B-B541-999BF41C0BDC}"/>
    <cellStyle name="Normalny 3 2 2 2" xfId="14" xr:uid="{6E72494D-B1A6-40CF-A52F-A0298691BDB7}"/>
    <cellStyle name="Normalny 3 2 2 2 2" xfId="15" xr:uid="{AFB06F0C-476E-4C97-85A1-E78FCC4A3F79}"/>
    <cellStyle name="Normalny 3 3" xfId="13" xr:uid="{F57EFF3C-61B7-4574-8719-9A63C274EFE3}"/>
    <cellStyle name="Normalny 3 4" xfId="9" xr:uid="{E647B093-E7EC-46D7-AACC-EBA0C9560707}"/>
    <cellStyle name="Normalny 4" xfId="7" xr:uid="{917410F0-4A78-49E3-B2BA-C3258D99B3D0}"/>
  </cellStyles>
  <dxfs count="0"/>
  <tableStyles count="0" defaultTableStyle="TableStyleMedium9" defaultPivotStyle="PivotStyleLight16"/>
  <colors>
    <mruColors>
      <color rgb="FFFFFF99"/>
      <color rgb="FFCC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cuments/PTC/FRPA%202023/NOE%202023%20-%20Olecko/NOE%202022%20(gmina%20Olecko)%20-%20FRPA%20-%20rozk&#322;ad%20jazdy%206-12%20-%202022-05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P"/>
      <sheetName val="2P"/>
      <sheetName val="2 S"/>
      <sheetName val="11Ps"/>
      <sheetName val="11Pfw"/>
      <sheetName val="12Ps"/>
      <sheetName val="13Ps"/>
      <sheetName val="13Pfw"/>
      <sheetName val="14Ps"/>
      <sheetName val="15Ps"/>
      <sheetName val="16Ps"/>
      <sheetName val="16Pfw"/>
      <sheetName val="17Ps"/>
      <sheetName val="18Ps"/>
      <sheetName val="19 P"/>
      <sheetName val="G P"/>
      <sheetName val="K P"/>
      <sheetName val="km 6-12"/>
      <sheetName val="km"/>
      <sheetName val="Dane do Wniosku"/>
      <sheetName val="Dane do Wniosku roboc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8">
          <cell r="E38">
            <v>355.5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CF19-1F92-4A4B-89EE-C34AA4501CCF}">
  <sheetPr>
    <tabColor rgb="FF00B0F0"/>
  </sheetPr>
  <dimension ref="A1:AL177"/>
  <sheetViews>
    <sheetView tabSelected="1" workbookViewId="0">
      <selection activeCell="AJ9" sqref="AJ9"/>
    </sheetView>
  </sheetViews>
  <sheetFormatPr defaultColWidth="4.125" defaultRowHeight="13.5"/>
  <cols>
    <col min="1" max="1" width="26.625" style="1" customWidth="1"/>
    <col min="2" max="2" width="3.375" style="3" customWidth="1"/>
    <col min="3" max="3" width="2.875" style="3" customWidth="1"/>
    <col min="4" max="4" width="4.125" style="10" customWidth="1"/>
    <col min="5" max="7" width="4.375" style="14" customWidth="1"/>
    <col min="8" max="20" width="4.5" style="3" customWidth="1"/>
    <col min="21" max="16384" width="4.125" style="1"/>
  </cols>
  <sheetData>
    <row r="1" spans="1:38">
      <c r="A1" s="123" t="s">
        <v>395</v>
      </c>
      <c r="B1" s="250"/>
      <c r="C1" s="250"/>
    </row>
    <row r="2" spans="1:38">
      <c r="A2" s="2" t="s">
        <v>202</v>
      </c>
      <c r="B2" s="4"/>
      <c r="C2" s="4"/>
    </row>
    <row r="3" spans="1:38" s="2" customFormat="1">
      <c r="A3" s="2" t="s">
        <v>44</v>
      </c>
      <c r="B3" s="4"/>
      <c r="C3" s="4"/>
      <c r="D3" s="11"/>
      <c r="E3" s="14"/>
      <c r="F3" s="14"/>
      <c r="G3" s="1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1"/>
      <c r="W3" s="1"/>
      <c r="X3" s="1"/>
      <c r="Y3" s="1"/>
      <c r="Z3" s="1"/>
      <c r="AA3" s="1"/>
      <c r="AB3" s="1"/>
      <c r="AC3" s="1"/>
      <c r="AD3" s="1"/>
      <c r="AE3" s="206"/>
    </row>
    <row r="4" spans="1:38">
      <c r="A4" s="5" t="s">
        <v>77</v>
      </c>
      <c r="B4" s="251" t="s">
        <v>248</v>
      </c>
      <c r="C4" s="251" t="s">
        <v>247</v>
      </c>
      <c r="D4" s="94" t="s">
        <v>0</v>
      </c>
      <c r="E4" s="95" t="s">
        <v>2</v>
      </c>
      <c r="F4" s="94" t="s">
        <v>0</v>
      </c>
      <c r="G4" s="95" t="s">
        <v>2</v>
      </c>
      <c r="H4" s="6">
        <v>1</v>
      </c>
      <c r="I4" s="8">
        <v>2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2</v>
      </c>
      <c r="Q4" s="8">
        <v>2</v>
      </c>
      <c r="R4" s="8">
        <v>1</v>
      </c>
      <c r="S4" s="8">
        <v>1</v>
      </c>
      <c r="T4" s="7">
        <v>1</v>
      </c>
    </row>
    <row r="5" spans="1:38" s="2" customFormat="1">
      <c r="A5" s="33" t="s">
        <v>268</v>
      </c>
      <c r="B5" s="270">
        <v>10</v>
      </c>
      <c r="C5" s="270" t="s">
        <v>179</v>
      </c>
      <c r="D5" s="96">
        <v>0</v>
      </c>
      <c r="E5" s="97">
        <v>0</v>
      </c>
      <c r="F5" s="96">
        <v>0</v>
      </c>
      <c r="G5" s="97">
        <v>0</v>
      </c>
      <c r="H5" s="146" t="s">
        <v>273</v>
      </c>
      <c r="I5" s="149" t="s">
        <v>83</v>
      </c>
      <c r="J5" s="149" t="s">
        <v>269</v>
      </c>
      <c r="K5" s="149" t="s">
        <v>84</v>
      </c>
      <c r="L5" s="149" t="s">
        <v>159</v>
      </c>
      <c r="M5" s="147">
        <v>0.44305555555555554</v>
      </c>
      <c r="N5" s="147">
        <v>0.48888888888888887</v>
      </c>
      <c r="O5" s="147">
        <v>0.52638888888888891</v>
      </c>
      <c r="P5" s="147">
        <v>0.57222222222222219</v>
      </c>
      <c r="Q5" s="147">
        <v>0.63402777777777775</v>
      </c>
      <c r="R5" s="147">
        <v>0.67986111111111114</v>
      </c>
      <c r="S5" s="147">
        <v>0.74930555555555556</v>
      </c>
      <c r="T5" s="148">
        <v>0.82847222222222217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25" t="s">
        <v>270</v>
      </c>
      <c r="B6" s="271">
        <v>108</v>
      </c>
      <c r="C6" s="271" t="s">
        <v>246</v>
      </c>
      <c r="D6" s="131">
        <v>0.7</v>
      </c>
      <c r="E6" s="132">
        <v>0.7</v>
      </c>
      <c r="F6" s="131">
        <v>0.7</v>
      </c>
      <c r="G6" s="132">
        <v>0.7</v>
      </c>
      <c r="H6" s="135" t="s">
        <v>380</v>
      </c>
      <c r="I6" s="129" t="s">
        <v>126</v>
      </c>
      <c r="J6" s="129" t="s">
        <v>117</v>
      </c>
      <c r="K6" s="129" t="s">
        <v>381</v>
      </c>
      <c r="L6" s="129" t="s">
        <v>160</v>
      </c>
      <c r="M6" s="136">
        <v>0.44375000000000003</v>
      </c>
      <c r="N6" s="136">
        <v>0.48958333333333331</v>
      </c>
      <c r="O6" s="136">
        <v>0.52708333333333335</v>
      </c>
      <c r="P6" s="136">
        <v>0.57291666666666663</v>
      </c>
      <c r="Q6" s="136">
        <v>0.63472222222222219</v>
      </c>
      <c r="R6" s="136">
        <v>0.68055555555555547</v>
      </c>
      <c r="S6" s="136">
        <v>0.75</v>
      </c>
      <c r="T6" s="137">
        <v>0.82916666666666661</v>
      </c>
    </row>
    <row r="7" spans="1:38">
      <c r="A7" s="25" t="s">
        <v>271</v>
      </c>
      <c r="B7" s="272" t="s">
        <v>65</v>
      </c>
      <c r="C7" s="272" t="s">
        <v>179</v>
      </c>
      <c r="D7" s="131">
        <v>0.7</v>
      </c>
      <c r="E7" s="132">
        <v>1.4</v>
      </c>
      <c r="F7" s="131">
        <v>0.7</v>
      </c>
      <c r="G7" s="132">
        <v>1.4</v>
      </c>
      <c r="H7" s="135" t="s">
        <v>105</v>
      </c>
      <c r="I7" s="129" t="s">
        <v>87</v>
      </c>
      <c r="J7" s="129" t="s">
        <v>119</v>
      </c>
      <c r="K7" s="129" t="s">
        <v>88</v>
      </c>
      <c r="L7" s="129" t="s">
        <v>163</v>
      </c>
      <c r="M7" s="136">
        <v>0.44444444444444442</v>
      </c>
      <c r="N7" s="136">
        <v>0.49027777777777781</v>
      </c>
      <c r="O7" s="136">
        <v>0.52777777777777779</v>
      </c>
      <c r="P7" s="136">
        <v>0.57361111111111118</v>
      </c>
      <c r="Q7" s="136">
        <v>0.63541666666666663</v>
      </c>
      <c r="R7" s="136">
        <v>0.68125000000000002</v>
      </c>
      <c r="S7" s="136">
        <v>0.75069444444444444</v>
      </c>
      <c r="T7" s="137">
        <v>0.82986111111111116</v>
      </c>
    </row>
    <row r="8" spans="1:38">
      <c r="A8" s="25" t="s">
        <v>238</v>
      </c>
      <c r="B8" s="271">
        <v>17</v>
      </c>
      <c r="C8" s="271" t="s">
        <v>245</v>
      </c>
      <c r="D8" s="131" t="s">
        <v>187</v>
      </c>
      <c r="E8" s="132" t="s">
        <v>187</v>
      </c>
      <c r="F8" s="131">
        <v>0.3</v>
      </c>
      <c r="G8" s="132">
        <v>1.7</v>
      </c>
      <c r="H8" s="135" t="s">
        <v>161</v>
      </c>
      <c r="I8" s="129" t="s">
        <v>275</v>
      </c>
      <c r="J8" s="129" t="s">
        <v>187</v>
      </c>
      <c r="K8" s="129" t="s">
        <v>152</v>
      </c>
      <c r="L8" s="129" t="s">
        <v>187</v>
      </c>
      <c r="M8" s="136">
        <v>0.44513888888888892</v>
      </c>
      <c r="N8" s="129" t="s">
        <v>187</v>
      </c>
      <c r="O8" s="136">
        <v>0.52847222222222223</v>
      </c>
      <c r="P8" s="129" t="s">
        <v>187</v>
      </c>
      <c r="Q8" s="136">
        <v>0.63611111111111118</v>
      </c>
      <c r="R8" s="136" t="s">
        <v>187</v>
      </c>
      <c r="S8" s="136" t="s">
        <v>187</v>
      </c>
      <c r="T8" s="137">
        <v>0.8305555555555556</v>
      </c>
    </row>
    <row r="9" spans="1:38" s="27" customFormat="1">
      <c r="A9" s="25" t="s">
        <v>43</v>
      </c>
      <c r="B9" s="271">
        <v>16</v>
      </c>
      <c r="C9" s="271" t="s">
        <v>179</v>
      </c>
      <c r="D9" s="131" t="s">
        <v>187</v>
      </c>
      <c r="E9" s="132" t="s">
        <v>187</v>
      </c>
      <c r="F9" s="131">
        <v>1.6</v>
      </c>
      <c r="G9" s="132">
        <v>3.3</v>
      </c>
      <c r="H9" s="135" t="s">
        <v>107</v>
      </c>
      <c r="I9" s="129" t="s">
        <v>92</v>
      </c>
      <c r="J9" s="129" t="s">
        <v>187</v>
      </c>
      <c r="K9" s="129" t="s">
        <v>93</v>
      </c>
      <c r="L9" s="129" t="s">
        <v>187</v>
      </c>
      <c r="M9" s="136">
        <v>0.44722222222222219</v>
      </c>
      <c r="N9" s="129" t="s">
        <v>187</v>
      </c>
      <c r="O9" s="136">
        <v>0.53055555555555556</v>
      </c>
      <c r="P9" s="136" t="s">
        <v>187</v>
      </c>
      <c r="Q9" s="136">
        <v>0.6381944444444444</v>
      </c>
      <c r="R9" s="136" t="s">
        <v>187</v>
      </c>
      <c r="S9" s="136" t="s">
        <v>187</v>
      </c>
      <c r="T9" s="137">
        <v>0.83263888888888893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25" t="s">
        <v>238</v>
      </c>
      <c r="B10" s="273">
        <v>42</v>
      </c>
      <c r="C10" s="273" t="s">
        <v>245</v>
      </c>
      <c r="D10" s="131" t="s">
        <v>187</v>
      </c>
      <c r="E10" s="132" t="s">
        <v>187</v>
      </c>
      <c r="F10" s="131">
        <v>1.2</v>
      </c>
      <c r="G10" s="132">
        <v>4.5</v>
      </c>
      <c r="H10" s="135" t="s">
        <v>188</v>
      </c>
      <c r="I10" s="129" t="s">
        <v>95</v>
      </c>
      <c r="J10" s="129" t="s">
        <v>187</v>
      </c>
      <c r="K10" s="129" t="s">
        <v>96</v>
      </c>
      <c r="L10" s="129" t="s">
        <v>187</v>
      </c>
      <c r="M10" s="136">
        <v>0.44861111111111113</v>
      </c>
      <c r="N10" s="129" t="s">
        <v>187</v>
      </c>
      <c r="O10" s="136">
        <v>0.53194444444444444</v>
      </c>
      <c r="P10" s="136" t="s">
        <v>187</v>
      </c>
      <c r="Q10" s="136">
        <v>0.63958333333333328</v>
      </c>
      <c r="R10" s="136" t="s">
        <v>187</v>
      </c>
      <c r="S10" s="136" t="s">
        <v>187</v>
      </c>
      <c r="T10" s="137">
        <v>0.8340277777777777</v>
      </c>
    </row>
    <row r="11" spans="1:38">
      <c r="A11" s="25" t="s">
        <v>239</v>
      </c>
      <c r="B11" s="271">
        <v>109</v>
      </c>
      <c r="C11" s="271" t="s">
        <v>246</v>
      </c>
      <c r="D11" s="131">
        <v>0.5</v>
      </c>
      <c r="E11" s="132">
        <v>1.9</v>
      </c>
      <c r="F11" s="131">
        <v>0.3</v>
      </c>
      <c r="G11" s="132">
        <v>4.8</v>
      </c>
      <c r="H11" s="135" t="s">
        <v>276</v>
      </c>
      <c r="I11" s="129" t="s">
        <v>98</v>
      </c>
      <c r="J11" s="129" t="s">
        <v>167</v>
      </c>
      <c r="K11" s="129" t="s">
        <v>99</v>
      </c>
      <c r="L11" s="129" t="s">
        <v>164</v>
      </c>
      <c r="M11" s="136">
        <v>0.44930555555555557</v>
      </c>
      <c r="N11" s="136">
        <v>0.4909722222222222</v>
      </c>
      <c r="O11" s="136">
        <v>0.53263888888888888</v>
      </c>
      <c r="P11" s="136">
        <v>0.57430555555555551</v>
      </c>
      <c r="Q11" s="136">
        <v>0.64027777777777783</v>
      </c>
      <c r="R11" s="136">
        <v>0.68194444444444446</v>
      </c>
      <c r="S11" s="136">
        <v>0.75138888888888899</v>
      </c>
      <c r="T11" s="137">
        <v>0.83472222222222225</v>
      </c>
    </row>
    <row r="12" spans="1:38">
      <c r="A12" s="24" t="s">
        <v>244</v>
      </c>
      <c r="B12" s="271">
        <v>12</v>
      </c>
      <c r="C12" s="271" t="s">
        <v>179</v>
      </c>
      <c r="D12" s="139">
        <v>0.5</v>
      </c>
      <c r="E12" s="140">
        <v>2.4</v>
      </c>
      <c r="F12" s="139">
        <v>0.5</v>
      </c>
      <c r="G12" s="140">
        <v>5.3</v>
      </c>
      <c r="H12" s="210" t="s">
        <v>191</v>
      </c>
      <c r="I12" s="208" t="s">
        <v>101</v>
      </c>
      <c r="J12" s="208" t="s">
        <v>168</v>
      </c>
      <c r="K12" s="208" t="s">
        <v>102</v>
      </c>
      <c r="L12" s="208" t="s">
        <v>165</v>
      </c>
      <c r="M12" s="207">
        <v>0.45</v>
      </c>
      <c r="N12" s="207">
        <v>0.4916666666666667</v>
      </c>
      <c r="O12" s="207">
        <v>0.53333333333333333</v>
      </c>
      <c r="P12" s="207">
        <v>0.57500000000000007</v>
      </c>
      <c r="Q12" s="207">
        <v>0.64097222222222217</v>
      </c>
      <c r="R12" s="207">
        <v>0.68263888888888891</v>
      </c>
      <c r="S12" s="207">
        <v>0.75208333333333333</v>
      </c>
      <c r="T12" s="211">
        <v>0.8354166666666667</v>
      </c>
    </row>
    <row r="13" spans="1:38">
      <c r="A13" s="25" t="s">
        <v>298</v>
      </c>
      <c r="B13" s="271">
        <v>13</v>
      </c>
      <c r="C13" s="271" t="s">
        <v>179</v>
      </c>
      <c r="D13" s="131">
        <v>0.8</v>
      </c>
      <c r="E13" s="132">
        <v>3.2</v>
      </c>
      <c r="F13" s="131">
        <v>0.8</v>
      </c>
      <c r="G13" s="132">
        <v>6.1</v>
      </c>
      <c r="H13" s="135" t="s">
        <v>115</v>
      </c>
      <c r="I13" s="129" t="s">
        <v>103</v>
      </c>
      <c r="J13" s="129" t="s">
        <v>171</v>
      </c>
      <c r="K13" s="129" t="s">
        <v>104</v>
      </c>
      <c r="L13" s="129" t="s">
        <v>166</v>
      </c>
      <c r="M13" s="136">
        <v>0.4513888888888889</v>
      </c>
      <c r="N13" s="136">
        <v>0.49305555555555558</v>
      </c>
      <c r="O13" s="136">
        <v>0.53472222222222221</v>
      </c>
      <c r="P13" s="136">
        <v>0.57638888888888895</v>
      </c>
      <c r="Q13" s="136">
        <v>0.64236111111111105</v>
      </c>
      <c r="R13" s="136">
        <v>0.68402777777777779</v>
      </c>
      <c r="S13" s="136">
        <v>0.75347222222222221</v>
      </c>
      <c r="T13" s="137">
        <v>0.83680555555555547</v>
      </c>
    </row>
    <row r="14" spans="1:38">
      <c r="A14" s="22" t="s">
        <v>277</v>
      </c>
      <c r="B14" s="270">
        <v>2</v>
      </c>
      <c r="C14" s="270" t="s">
        <v>179</v>
      </c>
      <c r="D14" s="133">
        <v>1.8</v>
      </c>
      <c r="E14" s="134">
        <v>5</v>
      </c>
      <c r="F14" s="133">
        <v>1.8</v>
      </c>
      <c r="G14" s="134">
        <v>7.9</v>
      </c>
      <c r="H14" s="141" t="s">
        <v>79</v>
      </c>
      <c r="I14" s="130" t="s">
        <v>162</v>
      </c>
      <c r="J14" s="130" t="s">
        <v>196</v>
      </c>
      <c r="K14" s="130" t="s">
        <v>278</v>
      </c>
      <c r="L14" s="130" t="s">
        <v>279</v>
      </c>
      <c r="M14" s="145">
        <v>0.45555555555555555</v>
      </c>
      <c r="N14" s="145">
        <v>0.49722222222222223</v>
      </c>
      <c r="O14" s="145">
        <v>0.53888888888888886</v>
      </c>
      <c r="P14" s="145">
        <v>0.5805555555555556</v>
      </c>
      <c r="Q14" s="145">
        <v>0.64652777777777781</v>
      </c>
      <c r="R14" s="145">
        <v>0.68819444444444444</v>
      </c>
      <c r="S14" s="145">
        <v>0.75763888888888886</v>
      </c>
      <c r="T14" s="142">
        <v>0.84097222222222223</v>
      </c>
    </row>
    <row r="15" spans="1:38" s="2" customFormat="1">
      <c r="A15" s="78" t="s">
        <v>64</v>
      </c>
      <c r="B15" s="252"/>
      <c r="C15" s="252"/>
      <c r="D15" s="79" t="s">
        <v>65</v>
      </c>
      <c r="E15" s="80">
        <v>5</v>
      </c>
      <c r="F15" s="79" t="s">
        <v>65</v>
      </c>
      <c r="G15" s="80">
        <v>7.9</v>
      </c>
      <c r="H15" s="81">
        <f>$G15</f>
        <v>7.9</v>
      </c>
      <c r="I15" s="82">
        <f>$G15</f>
        <v>7.9</v>
      </c>
      <c r="J15" s="82">
        <f>$E15</f>
        <v>5</v>
      </c>
      <c r="K15" s="82">
        <f>$G15</f>
        <v>7.9</v>
      </c>
      <c r="L15" s="82">
        <f>$E15</f>
        <v>5</v>
      </c>
      <c r="M15" s="82">
        <f>$G15</f>
        <v>7.9</v>
      </c>
      <c r="N15" s="82">
        <f>$E15</f>
        <v>5</v>
      </c>
      <c r="O15" s="82">
        <f>$G15</f>
        <v>7.9</v>
      </c>
      <c r="P15" s="82">
        <f>$E15</f>
        <v>5</v>
      </c>
      <c r="Q15" s="82">
        <f>$G15</f>
        <v>7.9</v>
      </c>
      <c r="R15" s="82">
        <f>$E15</f>
        <v>5</v>
      </c>
      <c r="S15" s="82">
        <f>$E15</f>
        <v>5</v>
      </c>
      <c r="T15" s="83">
        <f>$G15</f>
        <v>7.9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B16" s="28"/>
      <c r="C16" s="2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38" s="2" customFormat="1">
      <c r="A17" s="5" t="s">
        <v>77</v>
      </c>
      <c r="B17" s="251" t="s">
        <v>248</v>
      </c>
      <c r="C17" s="251" t="s">
        <v>247</v>
      </c>
      <c r="D17" s="94" t="s">
        <v>0</v>
      </c>
      <c r="E17" s="93" t="s">
        <v>2</v>
      </c>
      <c r="F17" s="94" t="s">
        <v>0</v>
      </c>
      <c r="G17" s="93" t="s">
        <v>2</v>
      </c>
      <c r="H17" s="6">
        <v>1</v>
      </c>
      <c r="I17" s="8">
        <v>2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2</v>
      </c>
      <c r="Q17" s="8">
        <v>2</v>
      </c>
      <c r="R17" s="8">
        <v>1</v>
      </c>
      <c r="S17" s="8">
        <v>1</v>
      </c>
      <c r="T17" s="7">
        <v>1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s="32" t="s">
        <v>263</v>
      </c>
      <c r="B18" s="270">
        <v>2</v>
      </c>
      <c r="C18" s="290" t="s">
        <v>179</v>
      </c>
      <c r="D18" s="320">
        <v>0</v>
      </c>
      <c r="E18" s="321">
        <v>0</v>
      </c>
      <c r="F18" s="320">
        <v>0</v>
      </c>
      <c r="G18" s="321">
        <v>0</v>
      </c>
      <c r="H18" s="146" t="s">
        <v>79</v>
      </c>
      <c r="I18" s="149" t="s">
        <v>162</v>
      </c>
      <c r="J18" s="149" t="s">
        <v>196</v>
      </c>
      <c r="K18" s="149" t="s">
        <v>278</v>
      </c>
      <c r="L18" s="149" t="s">
        <v>279</v>
      </c>
      <c r="M18" s="147">
        <v>0.45555555555555555</v>
      </c>
      <c r="N18" s="147">
        <v>0.49722222222222223</v>
      </c>
      <c r="O18" s="147">
        <v>0.53888888888888886</v>
      </c>
      <c r="P18" s="147">
        <v>0.5805555555555556</v>
      </c>
      <c r="Q18" s="147">
        <v>0.64652777777777781</v>
      </c>
      <c r="R18" s="147">
        <v>0.68819444444444444</v>
      </c>
      <c r="S18" s="147">
        <v>0.75763888888888886</v>
      </c>
      <c r="T18" s="148">
        <v>0.84097222222222223</v>
      </c>
    </row>
    <row r="19" spans="1:38">
      <c r="A19" s="26" t="s">
        <v>264</v>
      </c>
      <c r="B19" s="273">
        <v>15</v>
      </c>
      <c r="C19" s="273" t="s">
        <v>245</v>
      </c>
      <c r="D19" s="131">
        <v>1.6</v>
      </c>
      <c r="E19" s="132">
        <v>1.6</v>
      </c>
      <c r="F19" s="131">
        <v>1.6</v>
      </c>
      <c r="G19" s="132">
        <v>1.6</v>
      </c>
      <c r="H19" s="135" t="s">
        <v>194</v>
      </c>
      <c r="I19" s="129" t="s">
        <v>109</v>
      </c>
      <c r="J19" s="129" t="s">
        <v>280</v>
      </c>
      <c r="K19" s="129" t="s">
        <v>110</v>
      </c>
      <c r="L19" s="129" t="s">
        <v>170</v>
      </c>
      <c r="M19" s="136">
        <v>0.45763888888888887</v>
      </c>
      <c r="N19" s="136">
        <v>0.4993055555555555</v>
      </c>
      <c r="O19" s="136">
        <v>0.54097222222222219</v>
      </c>
      <c r="P19" s="136">
        <v>0.58263888888888882</v>
      </c>
      <c r="Q19" s="136">
        <v>0.64861111111111114</v>
      </c>
      <c r="R19" s="136">
        <v>0.69027777777777777</v>
      </c>
      <c r="S19" s="136">
        <v>0.7597222222222223</v>
      </c>
      <c r="T19" s="137">
        <v>0.84305555555555556</v>
      </c>
    </row>
    <row r="20" spans="1:38">
      <c r="A20" s="25" t="s">
        <v>281</v>
      </c>
      <c r="B20" s="322" t="s">
        <v>297</v>
      </c>
      <c r="C20" s="271" t="s">
        <v>179</v>
      </c>
      <c r="D20" s="131">
        <v>0.6</v>
      </c>
      <c r="E20" s="132">
        <v>2.2000000000000002</v>
      </c>
      <c r="F20" s="131">
        <v>0.6</v>
      </c>
      <c r="G20" s="132">
        <v>2.2000000000000002</v>
      </c>
      <c r="H20" s="135" t="s">
        <v>86</v>
      </c>
      <c r="I20" s="129" t="s">
        <v>112</v>
      </c>
      <c r="J20" s="129" t="s">
        <v>199</v>
      </c>
      <c r="K20" s="129" t="s">
        <v>113</v>
      </c>
      <c r="L20" s="136">
        <v>0.41666666666666669</v>
      </c>
      <c r="M20" s="136">
        <v>0.45833333333333331</v>
      </c>
      <c r="N20" s="136">
        <v>0.5</v>
      </c>
      <c r="O20" s="136">
        <v>0.54166666666666663</v>
      </c>
      <c r="P20" s="136">
        <v>0.58333333333333337</v>
      </c>
      <c r="Q20" s="136">
        <v>0.64930555555555558</v>
      </c>
      <c r="R20" s="136">
        <v>0.69097222222222221</v>
      </c>
      <c r="S20" s="136">
        <v>0.76041666666666663</v>
      </c>
      <c r="T20" s="137">
        <v>0.84375</v>
      </c>
    </row>
    <row r="21" spans="1:38" s="2" customFormat="1" ht="12.75">
      <c r="A21" s="25" t="s">
        <v>282</v>
      </c>
      <c r="B21" s="322" t="s">
        <v>294</v>
      </c>
      <c r="C21" s="271" t="s">
        <v>179</v>
      </c>
      <c r="D21" s="214">
        <v>0.9</v>
      </c>
      <c r="E21" s="215">
        <v>3.1</v>
      </c>
      <c r="F21" s="214">
        <v>0.9</v>
      </c>
      <c r="G21" s="215">
        <v>3.1</v>
      </c>
      <c r="H21" s="212" t="s">
        <v>195</v>
      </c>
      <c r="I21" s="209" t="s">
        <v>189</v>
      </c>
      <c r="J21" s="209" t="s">
        <v>283</v>
      </c>
      <c r="K21" s="209" t="s">
        <v>190</v>
      </c>
      <c r="L21" s="30">
        <v>0.41736111111111113</v>
      </c>
      <c r="M21" s="30">
        <v>0.45902777777777781</v>
      </c>
      <c r="N21" s="30">
        <v>0.50069444444444444</v>
      </c>
      <c r="O21" s="30">
        <v>0.54236111111111118</v>
      </c>
      <c r="P21" s="30">
        <v>0.58402777777777781</v>
      </c>
      <c r="Q21" s="30">
        <v>0.65</v>
      </c>
      <c r="R21" s="30">
        <v>0.69166666666666676</v>
      </c>
      <c r="S21" s="30">
        <v>0.76111111111111107</v>
      </c>
      <c r="T21" s="31">
        <v>0.84444444444444444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25" t="s">
        <v>284</v>
      </c>
      <c r="B22" s="322" t="s">
        <v>295</v>
      </c>
      <c r="C22" s="271" t="s">
        <v>179</v>
      </c>
      <c r="D22" s="131">
        <v>0.5</v>
      </c>
      <c r="E22" s="132">
        <v>3.6</v>
      </c>
      <c r="F22" s="131">
        <v>0.5</v>
      </c>
      <c r="G22" s="132">
        <v>3.6</v>
      </c>
      <c r="H22" s="135" t="s">
        <v>89</v>
      </c>
      <c r="I22" s="129" t="s">
        <v>285</v>
      </c>
      <c r="J22" s="129" t="s">
        <v>200</v>
      </c>
      <c r="K22" s="129" t="s">
        <v>286</v>
      </c>
      <c r="L22" s="136">
        <v>0.41805555555555557</v>
      </c>
      <c r="M22" s="136">
        <v>0.4597222222222222</v>
      </c>
      <c r="N22" s="136">
        <v>0.50138888888888888</v>
      </c>
      <c r="O22" s="136">
        <v>0.54305555555555551</v>
      </c>
      <c r="P22" s="136">
        <v>0.58472222222222225</v>
      </c>
      <c r="Q22" s="136">
        <v>0.65069444444444446</v>
      </c>
      <c r="R22" s="136">
        <v>0.69236111111111109</v>
      </c>
      <c r="S22" s="136">
        <v>0.76180555555555562</v>
      </c>
      <c r="T22" s="137">
        <v>0.84513888888888899</v>
      </c>
    </row>
    <row r="23" spans="1:38">
      <c r="A23" s="24" t="s">
        <v>237</v>
      </c>
      <c r="B23" s="322" t="s">
        <v>296</v>
      </c>
      <c r="C23" s="271" t="s">
        <v>179</v>
      </c>
      <c r="D23" s="139">
        <v>0.6</v>
      </c>
      <c r="E23" s="140">
        <v>4.2</v>
      </c>
      <c r="F23" s="139">
        <v>0.6</v>
      </c>
      <c r="G23" s="140">
        <v>4.2</v>
      </c>
      <c r="H23" s="210" t="s">
        <v>197</v>
      </c>
      <c r="I23" s="208" t="s">
        <v>192</v>
      </c>
      <c r="J23" s="208" t="s">
        <v>287</v>
      </c>
      <c r="K23" s="208" t="s">
        <v>193</v>
      </c>
      <c r="L23" s="207">
        <v>0.41875000000000001</v>
      </c>
      <c r="M23" s="207">
        <v>0.4604166666666667</v>
      </c>
      <c r="N23" s="207">
        <v>0.50208333333333333</v>
      </c>
      <c r="O23" s="207">
        <v>0.54375000000000007</v>
      </c>
      <c r="P23" s="207">
        <v>0.5854166666666667</v>
      </c>
      <c r="Q23" s="207">
        <v>0.65138888888888891</v>
      </c>
      <c r="R23" s="207">
        <v>0.69305555555555554</v>
      </c>
      <c r="S23" s="207">
        <v>0.76250000000000007</v>
      </c>
      <c r="T23" s="211">
        <v>0.84583333333333333</v>
      </c>
    </row>
    <row r="24" spans="1:38" s="27" customFormat="1">
      <c r="A24" s="25" t="s">
        <v>239</v>
      </c>
      <c r="B24" s="271">
        <v>109</v>
      </c>
      <c r="C24" s="271" t="s">
        <v>246</v>
      </c>
      <c r="D24" s="131">
        <v>0.7</v>
      </c>
      <c r="E24" s="132">
        <v>4.9000000000000004</v>
      </c>
      <c r="F24" s="131">
        <v>0.7</v>
      </c>
      <c r="G24" s="132">
        <v>4.9000000000000004</v>
      </c>
      <c r="H24" s="135" t="s">
        <v>198</v>
      </c>
      <c r="I24" s="129" t="s">
        <v>117</v>
      </c>
      <c r="J24" s="129" t="s">
        <v>139</v>
      </c>
      <c r="K24" s="129" t="s">
        <v>118</v>
      </c>
      <c r="L24" s="136">
        <v>0.4201388888888889</v>
      </c>
      <c r="M24" s="136">
        <v>0.46180555555555558</v>
      </c>
      <c r="N24" s="136">
        <v>0.50347222222222221</v>
      </c>
      <c r="O24" s="136">
        <v>0.54513888888888895</v>
      </c>
      <c r="P24" s="136">
        <v>0.58680555555555558</v>
      </c>
      <c r="Q24" s="136">
        <v>0.65277777777777779</v>
      </c>
      <c r="R24" s="136">
        <v>0.69444444444444453</v>
      </c>
      <c r="S24" s="136">
        <v>0.76388888888888884</v>
      </c>
      <c r="T24" s="137">
        <v>0.84722222222222221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>
      <c r="A25" s="25" t="s">
        <v>238</v>
      </c>
      <c r="B25" s="271">
        <v>17</v>
      </c>
      <c r="C25" s="271" t="s">
        <v>245</v>
      </c>
      <c r="D25" s="131" t="s">
        <v>187</v>
      </c>
      <c r="E25" s="132" t="s">
        <v>187</v>
      </c>
      <c r="F25" s="131">
        <v>0.3</v>
      </c>
      <c r="G25" s="132">
        <v>5.2</v>
      </c>
      <c r="H25" s="135" t="s">
        <v>187</v>
      </c>
      <c r="I25" s="129" t="s">
        <v>187</v>
      </c>
      <c r="J25" s="129" t="s">
        <v>141</v>
      </c>
      <c r="K25" s="129" t="s">
        <v>187</v>
      </c>
      <c r="L25" s="136">
        <v>0.42083333333333334</v>
      </c>
      <c r="M25" s="136" t="s">
        <v>187</v>
      </c>
      <c r="N25" s="136">
        <v>0.50416666666666665</v>
      </c>
      <c r="O25" s="136" t="s">
        <v>187</v>
      </c>
      <c r="P25" s="136">
        <v>0.58750000000000002</v>
      </c>
      <c r="Q25" s="136" t="s">
        <v>187</v>
      </c>
      <c r="R25" s="136">
        <v>0.69513888888888886</v>
      </c>
      <c r="S25" s="136">
        <v>0.76458333333333339</v>
      </c>
      <c r="T25" s="137" t="s">
        <v>187</v>
      </c>
    </row>
    <row r="26" spans="1:38">
      <c r="A26" s="25" t="s">
        <v>43</v>
      </c>
      <c r="B26" s="271">
        <v>16</v>
      </c>
      <c r="C26" s="271" t="s">
        <v>179</v>
      </c>
      <c r="D26" s="131" t="s">
        <v>187</v>
      </c>
      <c r="E26" s="132" t="s">
        <v>187</v>
      </c>
      <c r="F26" s="131">
        <v>1.6</v>
      </c>
      <c r="G26" s="132">
        <v>6.8</v>
      </c>
      <c r="H26" s="135" t="s">
        <v>187</v>
      </c>
      <c r="I26" s="129" t="s">
        <v>187</v>
      </c>
      <c r="J26" s="129" t="s">
        <v>288</v>
      </c>
      <c r="K26" s="129" t="s">
        <v>187</v>
      </c>
      <c r="L26" s="136">
        <v>0.42291666666666666</v>
      </c>
      <c r="M26" s="136" t="s">
        <v>187</v>
      </c>
      <c r="N26" s="136">
        <v>0.50624999999999998</v>
      </c>
      <c r="O26" s="136" t="s">
        <v>187</v>
      </c>
      <c r="P26" s="136">
        <v>0.58958333333333335</v>
      </c>
      <c r="Q26" s="136" t="s">
        <v>187</v>
      </c>
      <c r="R26" s="136">
        <v>0.6972222222222223</v>
      </c>
      <c r="S26" s="136">
        <v>0.76666666666666661</v>
      </c>
      <c r="T26" s="137" t="s">
        <v>187</v>
      </c>
    </row>
    <row r="27" spans="1:38">
      <c r="A27" s="25" t="s">
        <v>238</v>
      </c>
      <c r="B27" s="273">
        <v>42</v>
      </c>
      <c r="C27" s="273" t="s">
        <v>245</v>
      </c>
      <c r="D27" s="131" t="s">
        <v>187</v>
      </c>
      <c r="E27" s="132" t="s">
        <v>187</v>
      </c>
      <c r="F27" s="131">
        <v>1.2</v>
      </c>
      <c r="G27" s="132">
        <v>8</v>
      </c>
      <c r="H27" s="135" t="s">
        <v>187</v>
      </c>
      <c r="I27" s="129" t="s">
        <v>187</v>
      </c>
      <c r="J27" s="129" t="s">
        <v>382</v>
      </c>
      <c r="K27" s="129" t="s">
        <v>187</v>
      </c>
      <c r="L27" s="136">
        <v>0.42430555555555555</v>
      </c>
      <c r="M27" s="136" t="s">
        <v>187</v>
      </c>
      <c r="N27" s="136">
        <v>0.50763888888888886</v>
      </c>
      <c r="O27" s="136" t="s">
        <v>187</v>
      </c>
      <c r="P27" s="136">
        <v>0.59097222222222223</v>
      </c>
      <c r="Q27" s="136" t="s">
        <v>187</v>
      </c>
      <c r="R27" s="136">
        <v>0.69861111111111107</v>
      </c>
      <c r="S27" s="136">
        <v>0.7680555555555556</v>
      </c>
      <c r="T27" s="137" t="s">
        <v>187</v>
      </c>
    </row>
    <row r="28" spans="1:38" s="2" customFormat="1">
      <c r="A28" s="248" t="s">
        <v>271</v>
      </c>
      <c r="B28" s="272" t="s">
        <v>65</v>
      </c>
      <c r="C28" s="272" t="s">
        <v>179</v>
      </c>
      <c r="D28" s="131">
        <v>0.5</v>
      </c>
      <c r="E28" s="132">
        <v>5.4</v>
      </c>
      <c r="F28" s="131">
        <v>0.3</v>
      </c>
      <c r="G28" s="132">
        <v>8.3000000000000007</v>
      </c>
      <c r="H28" s="135" t="s">
        <v>97</v>
      </c>
      <c r="I28" s="129" t="s">
        <v>167</v>
      </c>
      <c r="J28" s="129" t="s">
        <v>337</v>
      </c>
      <c r="K28" s="129" t="s">
        <v>201</v>
      </c>
      <c r="L28" s="136">
        <v>0.42569444444444443</v>
      </c>
      <c r="M28" s="136">
        <v>0.46319444444444446</v>
      </c>
      <c r="N28" s="136">
        <v>0.50902777777777775</v>
      </c>
      <c r="O28" s="136">
        <v>0.54652777777777783</v>
      </c>
      <c r="P28" s="136">
        <v>0.59236111111111112</v>
      </c>
      <c r="Q28" s="136">
        <v>0.65416666666666667</v>
      </c>
      <c r="R28" s="136">
        <v>0.70000000000000007</v>
      </c>
      <c r="S28" s="136">
        <v>0.76944444444444438</v>
      </c>
      <c r="T28" s="137">
        <v>0.84861111111111109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>
      <c r="A29" s="25" t="s">
        <v>270</v>
      </c>
      <c r="B29" s="271">
        <v>108</v>
      </c>
      <c r="C29" s="271" t="s">
        <v>246</v>
      </c>
      <c r="D29" s="131">
        <v>0.7</v>
      </c>
      <c r="E29" s="132">
        <v>6.1</v>
      </c>
      <c r="F29" s="131">
        <v>0.7</v>
      </c>
      <c r="G29" s="132">
        <v>9</v>
      </c>
      <c r="H29" s="135" t="s">
        <v>100</v>
      </c>
      <c r="I29" s="129" t="s">
        <v>168</v>
      </c>
      <c r="J29" s="129" t="s">
        <v>290</v>
      </c>
      <c r="K29" s="129" t="s">
        <v>292</v>
      </c>
      <c r="L29" s="136">
        <v>0.42638888888888887</v>
      </c>
      <c r="M29" s="136">
        <v>0.46388888888888885</v>
      </c>
      <c r="N29" s="136">
        <v>0.50972222222222219</v>
      </c>
      <c r="O29" s="136">
        <v>0.54722222222222217</v>
      </c>
      <c r="P29" s="136">
        <v>0.59305555555555556</v>
      </c>
      <c r="Q29" s="136">
        <v>0.65486111111111112</v>
      </c>
      <c r="R29" s="136">
        <v>0.7006944444444444</v>
      </c>
      <c r="S29" s="136">
        <v>0.77013888888888893</v>
      </c>
      <c r="T29" s="137">
        <v>0.84930555555555554</v>
      </c>
    </row>
    <row r="30" spans="1:38">
      <c r="A30" s="22" t="s">
        <v>268</v>
      </c>
      <c r="B30" s="271">
        <v>10</v>
      </c>
      <c r="C30" s="271" t="s">
        <v>179</v>
      </c>
      <c r="D30" s="133">
        <v>0.8</v>
      </c>
      <c r="E30" s="134">
        <v>6.9</v>
      </c>
      <c r="F30" s="133">
        <v>0.8</v>
      </c>
      <c r="G30" s="134">
        <v>9.8000000000000007</v>
      </c>
      <c r="H30" s="141" t="s">
        <v>172</v>
      </c>
      <c r="I30" s="130" t="s">
        <v>169</v>
      </c>
      <c r="J30" s="130" t="s">
        <v>383</v>
      </c>
      <c r="K30" s="130" t="s">
        <v>293</v>
      </c>
      <c r="L30" s="145">
        <v>0.42708333333333331</v>
      </c>
      <c r="M30" s="145">
        <v>0.46458333333333335</v>
      </c>
      <c r="N30" s="145">
        <v>0.51041666666666663</v>
      </c>
      <c r="O30" s="145">
        <v>0.54791666666666672</v>
      </c>
      <c r="P30" s="145">
        <v>0.59375</v>
      </c>
      <c r="Q30" s="145">
        <v>0.65555555555555556</v>
      </c>
      <c r="R30" s="145">
        <v>0.70138888888888884</v>
      </c>
      <c r="S30" s="145">
        <v>0.77083333333333337</v>
      </c>
      <c r="T30" s="142">
        <v>0.85</v>
      </c>
    </row>
    <row r="31" spans="1:38">
      <c r="A31" s="78" t="s">
        <v>64</v>
      </c>
      <c r="B31" s="252"/>
      <c r="C31" s="252"/>
      <c r="D31" s="79" t="s">
        <v>65</v>
      </c>
      <c r="E31" s="80">
        <v>6.9</v>
      </c>
      <c r="F31" s="79" t="s">
        <v>65</v>
      </c>
      <c r="G31" s="204">
        <v>9.8000000000000007</v>
      </c>
      <c r="H31" s="81">
        <f>$E31</f>
        <v>6.9</v>
      </c>
      <c r="I31" s="82">
        <f>$E31</f>
        <v>6.9</v>
      </c>
      <c r="J31" s="82">
        <f>$G31</f>
        <v>9.8000000000000007</v>
      </c>
      <c r="K31" s="82">
        <f>$E31</f>
        <v>6.9</v>
      </c>
      <c r="L31" s="82">
        <f>$G31</f>
        <v>9.8000000000000007</v>
      </c>
      <c r="M31" s="82">
        <f>$E31</f>
        <v>6.9</v>
      </c>
      <c r="N31" s="82">
        <f>$G31</f>
        <v>9.8000000000000007</v>
      </c>
      <c r="O31" s="82">
        <f>$E31</f>
        <v>6.9</v>
      </c>
      <c r="P31" s="82">
        <f>$G31</f>
        <v>9.8000000000000007</v>
      </c>
      <c r="Q31" s="82">
        <f>$E31</f>
        <v>6.9</v>
      </c>
      <c r="R31" s="82">
        <f>$G31</f>
        <v>9.8000000000000007</v>
      </c>
      <c r="S31" s="82">
        <f>$G31</f>
        <v>9.8000000000000007</v>
      </c>
      <c r="T31" s="83">
        <f>$E31</f>
        <v>6.9</v>
      </c>
    </row>
    <row r="32" spans="1:38">
      <c r="B32" s="28"/>
      <c r="C32" s="28"/>
    </row>
    <row r="33" spans="1:38" s="2" customFormat="1" ht="12.75">
      <c r="A33" s="262" t="s">
        <v>66</v>
      </c>
      <c r="B33" s="285"/>
      <c r="C33" s="286"/>
      <c r="D33" s="85" t="s">
        <v>0</v>
      </c>
      <c r="E33" s="86"/>
      <c r="F33" s="14"/>
      <c r="G33" s="1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>
      <c r="A34" s="263" t="s">
        <v>120</v>
      </c>
      <c r="B34" s="288"/>
      <c r="C34" s="289"/>
      <c r="D34" s="85">
        <f>SUM(H15:T15)+SUM(H31:T31)</f>
        <v>192.40000000000003</v>
      </c>
      <c r="E34" s="86"/>
    </row>
    <row r="35" spans="1:38">
      <c r="B35" s="28"/>
      <c r="C35" s="28"/>
    </row>
    <row r="36" spans="1:38">
      <c r="B36" s="28"/>
      <c r="C36" s="28"/>
    </row>
    <row r="37" spans="1:38">
      <c r="B37" s="28"/>
      <c r="C37" s="28"/>
    </row>
    <row r="38" spans="1:38">
      <c r="B38" s="28"/>
      <c r="C38" s="28"/>
    </row>
    <row r="39" spans="1:38">
      <c r="B39" s="28"/>
      <c r="C39" s="28"/>
    </row>
    <row r="40" spans="1:38">
      <c r="B40" s="28"/>
      <c r="C40" s="28"/>
    </row>
    <row r="41" spans="1:38">
      <c r="B41" s="28"/>
      <c r="C41" s="28"/>
    </row>
    <row r="42" spans="1:38">
      <c r="B42" s="28"/>
      <c r="C42" s="28"/>
    </row>
    <row r="43" spans="1:38">
      <c r="B43" s="28"/>
      <c r="C43" s="28"/>
    </row>
    <row r="44" spans="1:38">
      <c r="B44" s="28"/>
      <c r="C44" s="28"/>
    </row>
    <row r="45" spans="1:38">
      <c r="B45" s="28"/>
      <c r="C45" s="28"/>
    </row>
    <row r="46" spans="1:38">
      <c r="B46" s="28"/>
      <c r="C46" s="28"/>
    </row>
    <row r="47" spans="1:38">
      <c r="B47" s="28"/>
      <c r="C47" s="28"/>
    </row>
    <row r="48" spans="1:38">
      <c r="B48" s="28"/>
      <c r="C48" s="28"/>
    </row>
    <row r="49" spans="2:3">
      <c r="B49" s="28"/>
      <c r="C49" s="28"/>
    </row>
    <row r="50" spans="2:3">
      <c r="B50" s="28"/>
      <c r="C50" s="28"/>
    </row>
    <row r="51" spans="2:3">
      <c r="B51" s="28"/>
      <c r="C51" s="28"/>
    </row>
    <row r="52" spans="2:3">
      <c r="B52" s="28"/>
      <c r="C52" s="28"/>
    </row>
    <row r="53" spans="2:3">
      <c r="B53" s="28"/>
      <c r="C53" s="28"/>
    </row>
    <row r="54" spans="2:3">
      <c r="B54" s="28"/>
      <c r="C54" s="28"/>
    </row>
    <row r="55" spans="2:3">
      <c r="B55" s="28"/>
      <c r="C55" s="28"/>
    </row>
    <row r="56" spans="2:3">
      <c r="B56" s="28"/>
      <c r="C56" s="28"/>
    </row>
    <row r="57" spans="2:3">
      <c r="B57" s="28"/>
      <c r="C57" s="28"/>
    </row>
    <row r="58" spans="2:3">
      <c r="B58" s="28"/>
      <c r="C58" s="28"/>
    </row>
    <row r="59" spans="2:3">
      <c r="B59" s="28"/>
      <c r="C59" s="28"/>
    </row>
    <row r="60" spans="2:3">
      <c r="B60" s="28"/>
      <c r="C60" s="28"/>
    </row>
    <row r="61" spans="2:3">
      <c r="B61" s="28"/>
      <c r="C61" s="28"/>
    </row>
    <row r="62" spans="2:3">
      <c r="B62" s="28"/>
      <c r="C62" s="28"/>
    </row>
    <row r="63" spans="2:3">
      <c r="B63" s="28"/>
      <c r="C63" s="28"/>
    </row>
    <row r="64" spans="2:3">
      <c r="B64" s="28"/>
      <c r="C64" s="28"/>
    </row>
    <row r="65" spans="2:3">
      <c r="B65" s="28"/>
      <c r="C65" s="28"/>
    </row>
    <row r="66" spans="2:3">
      <c r="B66" s="28"/>
      <c r="C66" s="28"/>
    </row>
    <row r="67" spans="2:3">
      <c r="B67" s="28"/>
      <c r="C67" s="28"/>
    </row>
    <row r="68" spans="2:3">
      <c r="B68" s="28"/>
      <c r="C68" s="28"/>
    </row>
    <row r="69" spans="2:3">
      <c r="B69" s="28"/>
      <c r="C69" s="28"/>
    </row>
    <row r="70" spans="2:3">
      <c r="B70" s="28"/>
      <c r="C70" s="28"/>
    </row>
    <row r="71" spans="2:3">
      <c r="B71" s="28"/>
      <c r="C71" s="28"/>
    </row>
    <row r="72" spans="2:3">
      <c r="B72" s="28"/>
      <c r="C72" s="28"/>
    </row>
    <row r="73" spans="2:3">
      <c r="B73" s="28"/>
      <c r="C73" s="28"/>
    </row>
    <row r="74" spans="2:3">
      <c r="B74" s="28"/>
      <c r="C74" s="28"/>
    </row>
    <row r="75" spans="2:3">
      <c r="B75" s="28"/>
      <c r="C75" s="28"/>
    </row>
    <row r="76" spans="2:3">
      <c r="B76" s="28"/>
      <c r="C76" s="28"/>
    </row>
    <row r="77" spans="2:3">
      <c r="B77" s="28"/>
      <c r="C77" s="28"/>
    </row>
    <row r="78" spans="2:3">
      <c r="B78" s="28"/>
      <c r="C78" s="28"/>
    </row>
    <row r="79" spans="2:3">
      <c r="B79" s="28"/>
      <c r="C79" s="28"/>
    </row>
    <row r="80" spans="2:3">
      <c r="B80" s="28"/>
      <c r="C80" s="28"/>
    </row>
    <row r="81" spans="2:3">
      <c r="B81" s="28"/>
      <c r="C81" s="28"/>
    </row>
    <row r="82" spans="2:3">
      <c r="B82" s="28"/>
      <c r="C82" s="28"/>
    </row>
    <row r="83" spans="2:3">
      <c r="B83" s="28"/>
      <c r="C83" s="28"/>
    </row>
    <row r="84" spans="2:3">
      <c r="B84" s="28"/>
      <c r="C84" s="28"/>
    </row>
    <row r="85" spans="2:3">
      <c r="B85" s="28"/>
      <c r="C85" s="28"/>
    </row>
    <row r="86" spans="2:3">
      <c r="B86" s="28"/>
      <c r="C86" s="28"/>
    </row>
    <row r="87" spans="2:3">
      <c r="B87" s="28"/>
      <c r="C87" s="28"/>
    </row>
    <row r="88" spans="2:3">
      <c r="B88" s="28"/>
      <c r="C88" s="28"/>
    </row>
    <row r="89" spans="2:3">
      <c r="B89" s="28"/>
      <c r="C89" s="28"/>
    </row>
    <row r="90" spans="2:3">
      <c r="B90" s="28"/>
      <c r="C90" s="28"/>
    </row>
    <row r="91" spans="2:3">
      <c r="B91" s="28"/>
      <c r="C91" s="28"/>
    </row>
    <row r="92" spans="2:3">
      <c r="B92" s="28"/>
      <c r="C92" s="28"/>
    </row>
    <row r="93" spans="2:3">
      <c r="B93" s="28"/>
      <c r="C93" s="28"/>
    </row>
    <row r="94" spans="2:3">
      <c r="B94" s="28"/>
      <c r="C94" s="28"/>
    </row>
    <row r="95" spans="2:3">
      <c r="B95" s="28"/>
      <c r="C95" s="28"/>
    </row>
    <row r="96" spans="2:3">
      <c r="B96" s="28"/>
      <c r="C96" s="28"/>
    </row>
    <row r="97" spans="2:3">
      <c r="B97" s="28"/>
      <c r="C97" s="28"/>
    </row>
    <row r="98" spans="2:3">
      <c r="B98" s="28"/>
      <c r="C98" s="28"/>
    </row>
    <row r="99" spans="2:3">
      <c r="B99" s="28"/>
      <c r="C99" s="28"/>
    </row>
    <row r="100" spans="2:3">
      <c r="B100" s="28"/>
      <c r="C100" s="28"/>
    </row>
    <row r="101" spans="2:3">
      <c r="B101" s="28"/>
      <c r="C101" s="28"/>
    </row>
    <row r="102" spans="2:3">
      <c r="B102" s="28"/>
      <c r="C102" s="28"/>
    </row>
    <row r="103" spans="2:3">
      <c r="B103" s="28"/>
      <c r="C103" s="28"/>
    </row>
    <row r="104" spans="2:3">
      <c r="B104" s="28"/>
      <c r="C104" s="28"/>
    </row>
    <row r="105" spans="2:3">
      <c r="B105" s="28"/>
      <c r="C105" s="28"/>
    </row>
    <row r="106" spans="2:3">
      <c r="B106" s="28"/>
      <c r="C106" s="28"/>
    </row>
    <row r="107" spans="2:3">
      <c r="B107" s="28"/>
      <c r="C107" s="28"/>
    </row>
    <row r="108" spans="2:3">
      <c r="B108" s="28"/>
      <c r="C108" s="28"/>
    </row>
    <row r="109" spans="2:3">
      <c r="B109" s="28"/>
      <c r="C109" s="28"/>
    </row>
    <row r="110" spans="2:3">
      <c r="B110" s="28"/>
      <c r="C110" s="28"/>
    </row>
    <row r="111" spans="2:3">
      <c r="B111" s="28"/>
      <c r="C111" s="28"/>
    </row>
    <row r="112" spans="2:3">
      <c r="B112" s="28"/>
      <c r="C112" s="28"/>
    </row>
    <row r="113" spans="2:3">
      <c r="B113" s="28"/>
      <c r="C113" s="28"/>
    </row>
    <row r="114" spans="2:3">
      <c r="B114" s="28"/>
      <c r="C114" s="28"/>
    </row>
    <row r="115" spans="2:3">
      <c r="B115" s="28"/>
      <c r="C115" s="28"/>
    </row>
    <row r="116" spans="2:3">
      <c r="B116" s="28"/>
      <c r="C116" s="28"/>
    </row>
    <row r="117" spans="2:3">
      <c r="B117" s="28"/>
      <c r="C117" s="28"/>
    </row>
    <row r="118" spans="2:3">
      <c r="B118" s="28"/>
      <c r="C118" s="28"/>
    </row>
    <row r="119" spans="2:3">
      <c r="B119" s="28"/>
      <c r="C119" s="28"/>
    </row>
    <row r="120" spans="2:3">
      <c r="B120" s="28"/>
      <c r="C120" s="28"/>
    </row>
    <row r="121" spans="2:3">
      <c r="B121" s="28"/>
      <c r="C121" s="28"/>
    </row>
    <row r="122" spans="2:3">
      <c r="B122" s="28"/>
      <c r="C122" s="28"/>
    </row>
    <row r="123" spans="2:3">
      <c r="B123" s="28"/>
      <c r="C123" s="28"/>
    </row>
    <row r="124" spans="2:3">
      <c r="B124" s="28"/>
      <c r="C124" s="28"/>
    </row>
    <row r="125" spans="2:3">
      <c r="B125" s="28"/>
      <c r="C125" s="28"/>
    </row>
    <row r="126" spans="2:3">
      <c r="B126" s="28"/>
      <c r="C126" s="28"/>
    </row>
    <row r="127" spans="2:3">
      <c r="B127" s="28"/>
      <c r="C127" s="28"/>
    </row>
    <row r="128" spans="2:3">
      <c r="B128" s="28"/>
      <c r="C128" s="28"/>
    </row>
    <row r="129" spans="2:3">
      <c r="B129" s="28"/>
      <c r="C129" s="28"/>
    </row>
    <row r="130" spans="2:3">
      <c r="B130" s="28"/>
      <c r="C130" s="28"/>
    </row>
    <row r="131" spans="2:3">
      <c r="B131" s="28"/>
      <c r="C131" s="28"/>
    </row>
    <row r="132" spans="2:3">
      <c r="B132" s="28"/>
      <c r="C132" s="28"/>
    </row>
    <row r="133" spans="2:3">
      <c r="B133" s="28"/>
      <c r="C133" s="28"/>
    </row>
    <row r="134" spans="2:3">
      <c r="B134" s="28"/>
      <c r="C134" s="28"/>
    </row>
    <row r="135" spans="2:3">
      <c r="B135" s="28"/>
      <c r="C135" s="28"/>
    </row>
    <row r="136" spans="2:3">
      <c r="B136" s="28"/>
      <c r="C136" s="28"/>
    </row>
    <row r="137" spans="2:3">
      <c r="B137" s="28"/>
      <c r="C137" s="28"/>
    </row>
    <row r="138" spans="2:3">
      <c r="B138" s="28"/>
      <c r="C138" s="28"/>
    </row>
    <row r="139" spans="2:3">
      <c r="B139" s="28"/>
      <c r="C139" s="28"/>
    </row>
    <row r="140" spans="2:3">
      <c r="B140" s="28"/>
      <c r="C140" s="28"/>
    </row>
    <row r="141" spans="2:3">
      <c r="B141" s="28"/>
      <c r="C141" s="28"/>
    </row>
    <row r="142" spans="2:3">
      <c r="B142" s="28"/>
      <c r="C142" s="28"/>
    </row>
    <row r="143" spans="2:3">
      <c r="B143" s="28"/>
      <c r="C143" s="28"/>
    </row>
    <row r="144" spans="2:3">
      <c r="B144" s="28"/>
      <c r="C144" s="28"/>
    </row>
    <row r="145" spans="2:3">
      <c r="B145" s="28"/>
      <c r="C145" s="28"/>
    </row>
    <row r="146" spans="2:3">
      <c r="B146" s="28"/>
      <c r="C146" s="28"/>
    </row>
    <row r="147" spans="2:3">
      <c r="B147" s="28"/>
      <c r="C147" s="28"/>
    </row>
    <row r="148" spans="2:3">
      <c r="B148" s="28"/>
      <c r="C148" s="28"/>
    </row>
    <row r="149" spans="2:3">
      <c r="B149" s="28"/>
      <c r="C149" s="28"/>
    </row>
    <row r="150" spans="2:3">
      <c r="B150" s="28"/>
      <c r="C150" s="28"/>
    </row>
    <row r="151" spans="2:3">
      <c r="B151" s="28"/>
      <c r="C151" s="28"/>
    </row>
    <row r="152" spans="2:3">
      <c r="B152" s="28"/>
      <c r="C152" s="28"/>
    </row>
    <row r="153" spans="2:3">
      <c r="B153" s="28"/>
      <c r="C153" s="28"/>
    </row>
    <row r="154" spans="2:3">
      <c r="B154" s="28"/>
      <c r="C154" s="28"/>
    </row>
    <row r="155" spans="2:3">
      <c r="B155" s="28"/>
      <c r="C155" s="28"/>
    </row>
    <row r="156" spans="2:3">
      <c r="B156" s="28"/>
      <c r="C156" s="28"/>
    </row>
    <row r="157" spans="2:3">
      <c r="B157" s="28"/>
      <c r="C157" s="28"/>
    </row>
    <row r="158" spans="2:3">
      <c r="B158" s="28"/>
      <c r="C158" s="28"/>
    </row>
    <row r="159" spans="2:3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  <row r="164" spans="2:3">
      <c r="B164" s="28"/>
      <c r="C164" s="28"/>
    </row>
    <row r="165" spans="2:3">
      <c r="B165" s="28"/>
      <c r="C165" s="28"/>
    </row>
    <row r="166" spans="2:3">
      <c r="B166" s="28"/>
      <c r="C166" s="28"/>
    </row>
    <row r="167" spans="2:3">
      <c r="B167" s="28"/>
      <c r="C167" s="28"/>
    </row>
    <row r="168" spans="2:3">
      <c r="B168" s="28"/>
      <c r="C168" s="28"/>
    </row>
    <row r="169" spans="2:3">
      <c r="B169" s="28"/>
      <c r="C169" s="28"/>
    </row>
    <row r="170" spans="2:3">
      <c r="B170" s="28"/>
      <c r="C170" s="28"/>
    </row>
    <row r="171" spans="2:3">
      <c r="B171" s="28"/>
      <c r="C171" s="28"/>
    </row>
    <row r="172" spans="2:3">
      <c r="B172" s="28"/>
      <c r="C172" s="28"/>
    </row>
    <row r="173" spans="2:3">
      <c r="B173" s="28"/>
      <c r="C173" s="28"/>
    </row>
    <row r="174" spans="2:3">
      <c r="B174" s="28"/>
      <c r="C174" s="28"/>
    </row>
    <row r="175" spans="2:3">
      <c r="B175" s="28"/>
      <c r="C175" s="28"/>
    </row>
    <row r="176" spans="2:3">
      <c r="B176" s="28"/>
      <c r="C176" s="28"/>
    </row>
    <row r="177" spans="2:3">
      <c r="B177" s="28"/>
      <c r="C177" s="28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FA11-CF1F-43B7-AAFE-6D1260C6CB24}">
  <sheetPr>
    <tabColor rgb="FF00B0F0"/>
  </sheetPr>
  <dimension ref="A1:T187"/>
  <sheetViews>
    <sheetView workbookViewId="0">
      <selection activeCell="I4" sqref="I4"/>
    </sheetView>
  </sheetViews>
  <sheetFormatPr defaultColWidth="4.125" defaultRowHeight="13.5"/>
  <cols>
    <col min="1" max="1" width="26.625" style="1" customWidth="1"/>
    <col min="2" max="2" width="3.375" style="3" customWidth="1"/>
    <col min="3" max="3" width="2.875" style="3" customWidth="1"/>
    <col min="4" max="4" width="4.125" style="10"/>
    <col min="5" max="5" width="4.125" style="10" customWidth="1"/>
    <col min="6" max="6" width="4.125" style="10"/>
    <col min="7" max="7" width="4.125" style="10" customWidth="1"/>
    <col min="8" max="8" width="4.375" style="3" hidden="1" customWidth="1"/>
    <col min="9" max="12" width="4.5" style="3" customWidth="1"/>
    <col min="13" max="16384" width="4.125" style="1"/>
  </cols>
  <sheetData>
    <row r="1" spans="1:12">
      <c r="A1" s="123" t="s">
        <v>395</v>
      </c>
      <c r="B1" s="250"/>
      <c r="C1" s="250"/>
    </row>
    <row r="2" spans="1:12">
      <c r="A2" s="2" t="s">
        <v>70</v>
      </c>
      <c r="B2" s="4"/>
      <c r="C2" s="4"/>
    </row>
    <row r="3" spans="1:12" s="2" customFormat="1">
      <c r="A3" s="2" t="s">
        <v>44</v>
      </c>
      <c r="B3" s="4"/>
      <c r="C3" s="4"/>
      <c r="D3" s="11"/>
      <c r="E3" s="11"/>
      <c r="F3" s="11"/>
      <c r="G3" s="11"/>
      <c r="H3" s="3"/>
      <c r="I3" s="4"/>
      <c r="J3" s="4"/>
      <c r="K3" s="4"/>
      <c r="L3" s="4"/>
    </row>
    <row r="4" spans="1:12">
      <c r="A4" s="5" t="s">
        <v>8</v>
      </c>
      <c r="B4" s="251"/>
      <c r="C4" s="251"/>
      <c r="D4" s="94" t="s">
        <v>0</v>
      </c>
      <c r="E4" s="104" t="s">
        <v>2</v>
      </c>
      <c r="F4" s="94" t="s">
        <v>0</v>
      </c>
      <c r="G4" s="104" t="s">
        <v>2</v>
      </c>
      <c r="H4" s="251"/>
      <c r="I4" s="196" t="s">
        <v>52</v>
      </c>
      <c r="J4" s="197" t="s">
        <v>39</v>
      </c>
      <c r="K4" s="197" t="s">
        <v>39</v>
      </c>
      <c r="L4" s="198" t="s">
        <v>39</v>
      </c>
    </row>
    <row r="5" spans="1:12" s="16" customFormat="1" ht="12.75">
      <c r="A5" s="17" t="s">
        <v>9</v>
      </c>
      <c r="B5" s="251"/>
      <c r="C5" s="251"/>
      <c r="D5" s="92"/>
      <c r="E5" s="105"/>
      <c r="F5" s="92"/>
      <c r="G5" s="105"/>
      <c r="H5" s="251"/>
      <c r="I5" s="89" t="s">
        <v>60</v>
      </c>
      <c r="J5" s="91" t="s">
        <v>60</v>
      </c>
      <c r="K5" s="91" t="s">
        <v>60</v>
      </c>
      <c r="L5" s="90" t="s">
        <v>60</v>
      </c>
    </row>
    <row r="6" spans="1:12" s="37" customFormat="1">
      <c r="A6" s="24" t="s">
        <v>298</v>
      </c>
      <c r="B6" s="270">
        <v>13</v>
      </c>
      <c r="C6" s="270" t="s">
        <v>179</v>
      </c>
      <c r="D6" s="67">
        <v>0</v>
      </c>
      <c r="E6" s="102">
        <v>0</v>
      </c>
      <c r="F6" s="67">
        <v>0</v>
      </c>
      <c r="G6" s="102">
        <v>0</v>
      </c>
      <c r="H6" s="295">
        <v>0</v>
      </c>
      <c r="I6" s="48">
        <v>0.28472222222222221</v>
      </c>
      <c r="J6" s="49">
        <v>0.3125</v>
      </c>
      <c r="K6" s="49">
        <v>0.52777777777777779</v>
      </c>
      <c r="L6" s="50">
        <v>0.60416666666666663</v>
      </c>
    </row>
    <row r="7" spans="1:12" s="37" customFormat="1">
      <c r="A7" s="26" t="s">
        <v>264</v>
      </c>
      <c r="B7" s="273">
        <v>15</v>
      </c>
      <c r="C7" s="273" t="s">
        <v>245</v>
      </c>
      <c r="D7" s="69">
        <v>1.4</v>
      </c>
      <c r="E7" s="107">
        <f t="shared" ref="E7:E35" si="0">E6+D7</f>
        <v>1.4</v>
      </c>
      <c r="F7" s="69">
        <v>1.4</v>
      </c>
      <c r="G7" s="107">
        <f t="shared" ref="G7:G11" si="1">G6+F7</f>
        <v>1.4</v>
      </c>
      <c r="H7" s="296">
        <v>1.3888888888888889E-3</v>
      </c>
      <c r="I7" s="29">
        <f t="shared" ref="I7" si="2">I6+$H7</f>
        <v>0.28611111111111109</v>
      </c>
      <c r="J7" s="30">
        <f t="shared" ref="J7:L35" si="3">J6+$H7</f>
        <v>0.31388888888888888</v>
      </c>
      <c r="K7" s="30">
        <f t="shared" si="3"/>
        <v>0.52916666666666667</v>
      </c>
      <c r="L7" s="31">
        <f t="shared" si="3"/>
        <v>0.60555555555555551</v>
      </c>
    </row>
    <row r="8" spans="1:12" s="27" customFormat="1">
      <c r="A8" s="26" t="s">
        <v>236</v>
      </c>
      <c r="B8" s="271">
        <v>4</v>
      </c>
      <c r="C8" s="271" t="s">
        <v>179</v>
      </c>
      <c r="D8" s="69">
        <v>0.3</v>
      </c>
      <c r="E8" s="107">
        <f t="shared" si="0"/>
        <v>1.7</v>
      </c>
      <c r="F8" s="69">
        <v>0.3</v>
      </c>
      <c r="G8" s="107">
        <f t="shared" si="1"/>
        <v>1.7</v>
      </c>
      <c r="H8" s="296">
        <v>6.9444444444444447E-4</v>
      </c>
      <c r="I8" s="29">
        <f t="shared" ref="I8" si="4">I7+$H8</f>
        <v>0.28680555555555554</v>
      </c>
      <c r="J8" s="30">
        <f t="shared" si="3"/>
        <v>0.31458333333333333</v>
      </c>
      <c r="K8" s="30">
        <f t="shared" si="3"/>
        <v>0.52986111111111112</v>
      </c>
      <c r="L8" s="31">
        <f t="shared" si="3"/>
        <v>0.60624999999999996</v>
      </c>
    </row>
    <row r="9" spans="1:12" s="37" customFormat="1">
      <c r="A9" s="32" t="s">
        <v>237</v>
      </c>
      <c r="B9" s="270">
        <v>9</v>
      </c>
      <c r="C9" s="270" t="s">
        <v>179</v>
      </c>
      <c r="D9" s="67">
        <v>1.2</v>
      </c>
      <c r="E9" s="102">
        <f t="shared" si="0"/>
        <v>2.9</v>
      </c>
      <c r="F9" s="67">
        <v>1.2</v>
      </c>
      <c r="G9" s="102">
        <f t="shared" si="1"/>
        <v>2.9</v>
      </c>
      <c r="H9" s="295">
        <v>1.3888888888888889E-3</v>
      </c>
      <c r="I9" s="38">
        <f t="shared" ref="I9" si="5">I8+$H9</f>
        <v>0.28819444444444442</v>
      </c>
      <c r="J9" s="39">
        <f t="shared" si="3"/>
        <v>0.31597222222222221</v>
      </c>
      <c r="K9" s="39">
        <v>0.53194444444444444</v>
      </c>
      <c r="L9" s="40">
        <f t="shared" si="3"/>
        <v>0.60763888888888884</v>
      </c>
    </row>
    <row r="10" spans="1:12" s="27" customFormat="1">
      <c r="A10" s="26" t="s">
        <v>239</v>
      </c>
      <c r="B10" s="271">
        <v>109</v>
      </c>
      <c r="C10" s="271" t="s">
        <v>246</v>
      </c>
      <c r="D10" s="69">
        <v>0.8</v>
      </c>
      <c r="E10" s="107">
        <f t="shared" si="0"/>
        <v>3.7</v>
      </c>
      <c r="F10" s="69">
        <v>0.8</v>
      </c>
      <c r="G10" s="107">
        <f t="shared" si="1"/>
        <v>3.7</v>
      </c>
      <c r="H10" s="296">
        <v>6.9444444444444447E-4</v>
      </c>
      <c r="I10" s="29">
        <f t="shared" ref="I10" si="6">I9+$H10</f>
        <v>0.28888888888888886</v>
      </c>
      <c r="J10" s="30">
        <f t="shared" si="3"/>
        <v>0.31666666666666665</v>
      </c>
      <c r="K10" s="30">
        <v>0.53333333333333333</v>
      </c>
      <c r="L10" s="31">
        <f t="shared" si="3"/>
        <v>0.60833333333333328</v>
      </c>
    </row>
    <row r="11" spans="1:12" s="27" customFormat="1">
      <c r="A11" s="25" t="s">
        <v>270</v>
      </c>
      <c r="B11" s="271">
        <v>108</v>
      </c>
      <c r="C11" s="271" t="s">
        <v>246</v>
      </c>
      <c r="D11" s="69">
        <v>1.1000000000000001</v>
      </c>
      <c r="E11" s="107">
        <f t="shared" si="0"/>
        <v>4.8000000000000007</v>
      </c>
      <c r="F11" s="69">
        <v>1.1000000000000001</v>
      </c>
      <c r="G11" s="107">
        <f t="shared" si="1"/>
        <v>4.8000000000000007</v>
      </c>
      <c r="H11" s="296">
        <v>1.3888888888888889E-3</v>
      </c>
      <c r="I11" s="29">
        <f t="shared" ref="I11" si="7">I10+$H11</f>
        <v>0.29027777777777775</v>
      </c>
      <c r="J11" s="30">
        <f t="shared" si="3"/>
        <v>0.31805555555555554</v>
      </c>
      <c r="K11" s="30">
        <f t="shared" si="3"/>
        <v>0.53472222222222221</v>
      </c>
      <c r="L11" s="31">
        <f t="shared" si="3"/>
        <v>0.60972222222222217</v>
      </c>
    </row>
    <row r="12" spans="1:12" s="27" customFormat="1">
      <c r="A12" s="26" t="s">
        <v>229</v>
      </c>
      <c r="B12" s="270">
        <v>79</v>
      </c>
      <c r="C12" s="290" t="s">
        <v>246</v>
      </c>
      <c r="D12" s="69">
        <v>2.6</v>
      </c>
      <c r="E12" s="107">
        <f t="shared" si="0"/>
        <v>7.4</v>
      </c>
      <c r="F12" s="69" t="s">
        <v>187</v>
      </c>
      <c r="G12" s="107" t="s">
        <v>187</v>
      </c>
      <c r="H12" s="296">
        <v>3.472222222222222E-3</v>
      </c>
      <c r="I12" s="29" t="s">
        <v>187</v>
      </c>
      <c r="J12" s="30">
        <f t="shared" si="3"/>
        <v>0.32152777777777775</v>
      </c>
      <c r="K12" s="30">
        <v>0.53680555555555554</v>
      </c>
      <c r="L12" s="31">
        <f t="shared" si="3"/>
        <v>0.61319444444444438</v>
      </c>
    </row>
    <row r="13" spans="1:12" s="27" customFormat="1">
      <c r="A13" s="248" t="s">
        <v>58</v>
      </c>
      <c r="B13" s="272" t="s">
        <v>65</v>
      </c>
      <c r="C13" s="294" t="s">
        <v>246</v>
      </c>
      <c r="D13" s="69">
        <v>0.8</v>
      </c>
      <c r="E13" s="107">
        <f t="shared" si="0"/>
        <v>8.2000000000000011</v>
      </c>
      <c r="F13" s="69" t="s">
        <v>187</v>
      </c>
      <c r="G13" s="107" t="s">
        <v>187</v>
      </c>
      <c r="H13" s="296">
        <v>6.9444444444444447E-4</v>
      </c>
      <c r="I13" s="42" t="s">
        <v>187</v>
      </c>
      <c r="J13" s="30">
        <f t="shared" si="3"/>
        <v>0.32222222222222219</v>
      </c>
      <c r="K13" s="30">
        <v>0.53819444444444442</v>
      </c>
      <c r="L13" s="31">
        <f t="shared" si="3"/>
        <v>0.61388888888888882</v>
      </c>
    </row>
    <row r="14" spans="1:12" s="27" customFormat="1">
      <c r="A14" s="248" t="s">
        <v>57</v>
      </c>
      <c r="B14" s="272" t="s">
        <v>65</v>
      </c>
      <c r="C14" s="294" t="s">
        <v>246</v>
      </c>
      <c r="D14" s="69">
        <v>0.8</v>
      </c>
      <c r="E14" s="107">
        <f t="shared" si="0"/>
        <v>9.0000000000000018</v>
      </c>
      <c r="F14" s="69" t="s">
        <v>187</v>
      </c>
      <c r="G14" s="107" t="s">
        <v>187</v>
      </c>
      <c r="H14" s="296">
        <v>6.9444444444444447E-4</v>
      </c>
      <c r="I14" s="42" t="s">
        <v>187</v>
      </c>
      <c r="J14" s="30">
        <f t="shared" si="3"/>
        <v>0.32291666666666663</v>
      </c>
      <c r="K14" s="30">
        <v>0.53888888888888886</v>
      </c>
      <c r="L14" s="31">
        <f t="shared" si="3"/>
        <v>0.61458333333333326</v>
      </c>
    </row>
    <row r="15" spans="1:12" s="37" customFormat="1">
      <c r="A15" s="32" t="s">
        <v>228</v>
      </c>
      <c r="B15" s="270">
        <v>80</v>
      </c>
      <c r="C15" s="270" t="s">
        <v>246</v>
      </c>
      <c r="D15" s="67">
        <v>1</v>
      </c>
      <c r="E15" s="102">
        <f t="shared" si="0"/>
        <v>10.000000000000002</v>
      </c>
      <c r="F15" s="67" t="s">
        <v>187</v>
      </c>
      <c r="G15" s="102" t="s">
        <v>187</v>
      </c>
      <c r="H15" s="295">
        <v>6.9444444444444447E-4</v>
      </c>
      <c r="I15" s="43" t="s">
        <v>187</v>
      </c>
      <c r="J15" s="39">
        <f t="shared" si="3"/>
        <v>0.32361111111111107</v>
      </c>
      <c r="K15" s="39">
        <v>0.54722222222222217</v>
      </c>
      <c r="L15" s="40">
        <f t="shared" si="3"/>
        <v>0.6152777777777777</v>
      </c>
    </row>
    <row r="16" spans="1:12" s="27" customFormat="1">
      <c r="A16" s="26" t="s">
        <v>14</v>
      </c>
      <c r="B16" s="271">
        <v>91</v>
      </c>
      <c r="C16" s="271" t="s">
        <v>246</v>
      </c>
      <c r="D16" s="69">
        <v>2</v>
      </c>
      <c r="E16" s="107">
        <f t="shared" si="0"/>
        <v>12.000000000000002</v>
      </c>
      <c r="F16" s="69" t="s">
        <v>187</v>
      </c>
      <c r="G16" s="107" t="s">
        <v>187</v>
      </c>
      <c r="H16" s="296">
        <v>1.3888888888888889E-3</v>
      </c>
      <c r="I16" s="230" t="s">
        <v>187</v>
      </c>
      <c r="J16" s="30">
        <f t="shared" si="3"/>
        <v>0.32499999999999996</v>
      </c>
      <c r="K16" s="30">
        <f t="shared" si="3"/>
        <v>0.54861111111111105</v>
      </c>
      <c r="L16" s="31">
        <v>0.61736111111111114</v>
      </c>
    </row>
    <row r="17" spans="1:20" s="27" customFormat="1">
      <c r="A17" s="26" t="s">
        <v>227</v>
      </c>
      <c r="B17" s="271">
        <v>92</v>
      </c>
      <c r="C17" s="271" t="s">
        <v>246</v>
      </c>
      <c r="D17" s="69">
        <v>2</v>
      </c>
      <c r="E17" s="107">
        <f t="shared" si="0"/>
        <v>14.000000000000002</v>
      </c>
      <c r="F17" s="69" t="s">
        <v>187</v>
      </c>
      <c r="G17" s="107" t="s">
        <v>187</v>
      </c>
      <c r="H17" s="296">
        <v>2.0833333333333333E-3</v>
      </c>
      <c r="I17" s="230" t="s">
        <v>187</v>
      </c>
      <c r="J17" s="30">
        <f t="shared" si="3"/>
        <v>0.32708333333333328</v>
      </c>
      <c r="K17" s="30">
        <f t="shared" si="3"/>
        <v>0.55069444444444438</v>
      </c>
      <c r="L17" s="31">
        <v>0.61875000000000002</v>
      </c>
    </row>
    <row r="18" spans="1:20" s="37" customFormat="1">
      <c r="A18" s="241" t="s">
        <v>40</v>
      </c>
      <c r="B18" s="275">
        <v>93</v>
      </c>
      <c r="C18" s="275" t="s">
        <v>246</v>
      </c>
      <c r="D18" s="244">
        <v>2.7</v>
      </c>
      <c r="E18" s="325">
        <f t="shared" si="0"/>
        <v>16.700000000000003</v>
      </c>
      <c r="F18" s="244" t="s">
        <v>187</v>
      </c>
      <c r="G18" s="325" t="s">
        <v>187</v>
      </c>
      <c r="H18" s="298">
        <v>2.0833333333333333E-3</v>
      </c>
      <c r="I18" s="326" t="s">
        <v>187</v>
      </c>
      <c r="J18" s="56">
        <f t="shared" ref="J18:L18" si="8">J17+$H18</f>
        <v>0.32916666666666661</v>
      </c>
      <c r="K18" s="56">
        <f t="shared" si="8"/>
        <v>0.5527777777777777</v>
      </c>
      <c r="L18" s="57">
        <f t="shared" si="8"/>
        <v>0.62083333333333335</v>
      </c>
    </row>
    <row r="19" spans="1:20" s="37" customFormat="1">
      <c r="A19" s="52" t="s">
        <v>40</v>
      </c>
      <c r="B19" s="327">
        <v>93</v>
      </c>
      <c r="C19" s="327" t="s">
        <v>246</v>
      </c>
      <c r="D19" s="100">
        <v>0</v>
      </c>
      <c r="E19" s="106">
        <f t="shared" si="0"/>
        <v>16.700000000000003</v>
      </c>
      <c r="F19" s="100" t="s">
        <v>187</v>
      </c>
      <c r="G19" s="106" t="s">
        <v>187</v>
      </c>
      <c r="H19" s="328">
        <v>0</v>
      </c>
      <c r="I19" s="299" t="s">
        <v>187</v>
      </c>
      <c r="J19" s="143">
        <v>0.34236111111111112</v>
      </c>
      <c r="K19" s="143">
        <v>0.55486111111111114</v>
      </c>
      <c r="L19" s="54">
        <v>0.62083333333333335</v>
      </c>
    </row>
    <row r="20" spans="1:20" s="37" customFormat="1">
      <c r="A20" s="26" t="s">
        <v>227</v>
      </c>
      <c r="B20" s="271">
        <v>92</v>
      </c>
      <c r="C20" s="271" t="s">
        <v>246</v>
      </c>
      <c r="D20" s="69">
        <v>2.7</v>
      </c>
      <c r="E20" s="102">
        <f t="shared" si="0"/>
        <v>19.400000000000002</v>
      </c>
      <c r="F20" s="69" t="s">
        <v>187</v>
      </c>
      <c r="G20" s="102" t="s">
        <v>187</v>
      </c>
      <c r="H20" s="296">
        <v>2.0833333333333333E-3</v>
      </c>
      <c r="I20" s="77" t="s">
        <v>187</v>
      </c>
      <c r="J20" s="30">
        <f t="shared" ref="J20:L20" si="9">J19+$H20</f>
        <v>0.34444444444444444</v>
      </c>
      <c r="K20" s="30">
        <f t="shared" si="9"/>
        <v>0.55694444444444446</v>
      </c>
      <c r="L20" s="31">
        <f t="shared" si="9"/>
        <v>0.62291666666666667</v>
      </c>
    </row>
    <row r="21" spans="1:20" s="27" customFormat="1">
      <c r="A21" s="26" t="s">
        <v>14</v>
      </c>
      <c r="B21" s="271">
        <v>91</v>
      </c>
      <c r="C21" s="271" t="s">
        <v>246</v>
      </c>
      <c r="D21" s="69">
        <v>2</v>
      </c>
      <c r="E21" s="107">
        <f t="shared" si="0"/>
        <v>21.400000000000002</v>
      </c>
      <c r="F21" s="69" t="s">
        <v>187</v>
      </c>
      <c r="G21" s="107" t="s">
        <v>187</v>
      </c>
      <c r="H21" s="296">
        <v>1.3888888888888889E-3</v>
      </c>
      <c r="I21" s="230" t="s">
        <v>187</v>
      </c>
      <c r="J21" s="30">
        <f t="shared" si="3"/>
        <v>0.34583333333333333</v>
      </c>
      <c r="K21" s="30">
        <f t="shared" si="3"/>
        <v>0.55833333333333335</v>
      </c>
      <c r="L21" s="31">
        <v>0.62361111111111112</v>
      </c>
    </row>
    <row r="22" spans="1:20" s="37" customFormat="1">
      <c r="A22" s="32" t="s">
        <v>228</v>
      </c>
      <c r="B22" s="270">
        <v>80</v>
      </c>
      <c r="C22" s="270" t="s">
        <v>246</v>
      </c>
      <c r="D22" s="67">
        <v>2.8</v>
      </c>
      <c r="E22" s="102">
        <f t="shared" si="0"/>
        <v>24.200000000000003</v>
      </c>
      <c r="F22" s="67" t="s">
        <v>187</v>
      </c>
      <c r="G22" s="102" t="s">
        <v>187</v>
      </c>
      <c r="H22" s="295">
        <v>1.3888888888888889E-3</v>
      </c>
      <c r="I22" s="43" t="s">
        <v>187</v>
      </c>
      <c r="J22" s="39">
        <f t="shared" si="3"/>
        <v>0.34722222222222221</v>
      </c>
      <c r="K22" s="39">
        <v>0.56111111111111112</v>
      </c>
      <c r="L22" s="40">
        <v>0.62569444444444444</v>
      </c>
    </row>
    <row r="23" spans="1:20" s="27" customFormat="1">
      <c r="A23" s="248" t="s">
        <v>58</v>
      </c>
      <c r="B23" s="272" t="s">
        <v>65</v>
      </c>
      <c r="C23" s="294" t="s">
        <v>246</v>
      </c>
      <c r="D23" s="69">
        <v>1.8</v>
      </c>
      <c r="E23" s="107">
        <f>E22+D23</f>
        <v>26.000000000000004</v>
      </c>
      <c r="F23" s="69" t="s">
        <v>187</v>
      </c>
      <c r="G23" s="107" t="s">
        <v>187</v>
      </c>
      <c r="H23" s="296">
        <v>1.3888888888888889E-3</v>
      </c>
      <c r="I23" s="42" t="s">
        <v>187</v>
      </c>
      <c r="J23" s="30">
        <f t="shared" ref="J23:L25" si="10">J22+$H23</f>
        <v>0.34861111111111109</v>
      </c>
      <c r="K23" s="30">
        <v>0.56319444444444444</v>
      </c>
      <c r="L23" s="31">
        <f t="shared" si="10"/>
        <v>0.62708333333333333</v>
      </c>
    </row>
    <row r="24" spans="1:20" s="27" customFormat="1">
      <c r="A24" s="248" t="s">
        <v>229</v>
      </c>
      <c r="B24" s="272" t="s">
        <v>65</v>
      </c>
      <c r="C24" s="272" t="s">
        <v>179</v>
      </c>
      <c r="D24" s="69">
        <v>0.6</v>
      </c>
      <c r="E24" s="107">
        <f>E23+D24</f>
        <v>26.600000000000005</v>
      </c>
      <c r="F24" s="69" t="s">
        <v>187</v>
      </c>
      <c r="G24" s="107" t="s">
        <v>187</v>
      </c>
      <c r="H24" s="296">
        <v>6.9444444444444447E-4</v>
      </c>
      <c r="I24" s="42" t="s">
        <v>187</v>
      </c>
      <c r="J24" s="30">
        <f t="shared" si="10"/>
        <v>0.34930555555555554</v>
      </c>
      <c r="K24" s="30">
        <f t="shared" si="10"/>
        <v>0.56388888888888888</v>
      </c>
      <c r="L24" s="31">
        <v>0.62847222222222221</v>
      </c>
    </row>
    <row r="25" spans="1:20" s="27" customFormat="1">
      <c r="A25" s="248" t="s">
        <v>304</v>
      </c>
      <c r="B25" s="272" t="s">
        <v>65</v>
      </c>
      <c r="C25" s="272" t="s">
        <v>179</v>
      </c>
      <c r="D25" s="69">
        <v>0.4</v>
      </c>
      <c r="E25" s="107">
        <f>E24+D25</f>
        <v>27.000000000000004</v>
      </c>
      <c r="F25" s="69" t="s">
        <v>187</v>
      </c>
      <c r="G25" s="107" t="s">
        <v>187</v>
      </c>
      <c r="H25" s="296">
        <v>1.3888888888888889E-3</v>
      </c>
      <c r="I25" s="230" t="s">
        <v>187</v>
      </c>
      <c r="J25" s="30">
        <f t="shared" si="10"/>
        <v>0.35069444444444442</v>
      </c>
      <c r="K25" s="30">
        <f t="shared" si="10"/>
        <v>0.56527777777777777</v>
      </c>
      <c r="L25" s="31">
        <f t="shared" si="10"/>
        <v>0.62986111111111109</v>
      </c>
    </row>
    <row r="26" spans="1:20" s="27" customFormat="1">
      <c r="A26" s="248" t="s">
        <v>38</v>
      </c>
      <c r="B26" s="278" t="s">
        <v>65</v>
      </c>
      <c r="C26" s="272" t="s">
        <v>179</v>
      </c>
      <c r="D26" s="69">
        <v>1.1000000000000001</v>
      </c>
      <c r="E26" s="107">
        <f>E25+D26</f>
        <v>28.100000000000005</v>
      </c>
      <c r="F26" s="69" t="s">
        <v>187</v>
      </c>
      <c r="G26" s="107" t="s">
        <v>187</v>
      </c>
      <c r="H26" s="296">
        <v>1.3888888888888889E-3</v>
      </c>
      <c r="I26" s="230" t="s">
        <v>187</v>
      </c>
      <c r="J26" s="30">
        <f t="shared" si="3"/>
        <v>0.3520833333333333</v>
      </c>
      <c r="K26" s="30">
        <v>0.56597222222222221</v>
      </c>
      <c r="L26" s="31">
        <v>0.63055555555555554</v>
      </c>
    </row>
    <row r="27" spans="1:20" s="27" customFormat="1">
      <c r="A27" s="26" t="s">
        <v>377</v>
      </c>
      <c r="B27" s="270">
        <v>11</v>
      </c>
      <c r="C27" s="271" t="s">
        <v>245</v>
      </c>
      <c r="D27" s="69">
        <v>1.4</v>
      </c>
      <c r="E27" s="107">
        <f t="shared" ref="E27:E29" si="11">E26+D27</f>
        <v>29.500000000000004</v>
      </c>
      <c r="F27" s="69" t="s">
        <v>187</v>
      </c>
      <c r="G27" s="107" t="s">
        <v>187</v>
      </c>
      <c r="H27" s="296">
        <v>1.3888888888888889E-3</v>
      </c>
      <c r="I27" s="230" t="s">
        <v>187</v>
      </c>
      <c r="J27" s="30">
        <f t="shared" si="3"/>
        <v>0.35347222222222219</v>
      </c>
      <c r="K27" s="30">
        <f t="shared" si="3"/>
        <v>0.56736111111111109</v>
      </c>
      <c r="L27" s="31">
        <f t="shared" si="3"/>
        <v>0.63194444444444442</v>
      </c>
    </row>
    <row r="28" spans="1:20" s="27" customFormat="1">
      <c r="A28" s="26" t="s">
        <v>229</v>
      </c>
      <c r="B28" s="324" t="s">
        <v>378</v>
      </c>
      <c r="C28" s="271" t="s">
        <v>178</v>
      </c>
      <c r="D28" s="69">
        <v>2.6</v>
      </c>
      <c r="E28" s="107">
        <f t="shared" si="11"/>
        <v>32.1</v>
      </c>
      <c r="F28" s="69" t="s">
        <v>187</v>
      </c>
      <c r="G28" s="107" t="s">
        <v>187</v>
      </c>
      <c r="H28" s="296">
        <v>1.3888888888888889E-3</v>
      </c>
      <c r="I28" s="230" t="s">
        <v>187</v>
      </c>
      <c r="J28" s="30">
        <f t="shared" si="3"/>
        <v>0.35486111111111107</v>
      </c>
      <c r="K28" s="30">
        <v>0.57222222222222219</v>
      </c>
      <c r="L28" s="31">
        <v>0.63472222222222219</v>
      </c>
    </row>
    <row r="29" spans="1:20" s="41" customFormat="1">
      <c r="A29" s="32" t="s">
        <v>41</v>
      </c>
      <c r="B29" s="270">
        <v>44</v>
      </c>
      <c r="C29" s="270" t="s">
        <v>246</v>
      </c>
      <c r="D29" s="67">
        <v>3.3</v>
      </c>
      <c r="E29" s="102">
        <f t="shared" si="11"/>
        <v>35.4</v>
      </c>
      <c r="F29" s="67">
        <v>5.6</v>
      </c>
      <c r="G29" s="102">
        <f>G11+F29</f>
        <v>10.4</v>
      </c>
      <c r="H29" s="295">
        <v>3.472222222222222E-3</v>
      </c>
      <c r="I29" s="43">
        <v>0.29583333333333334</v>
      </c>
      <c r="J29" s="39">
        <f t="shared" si="3"/>
        <v>0.35833333333333328</v>
      </c>
      <c r="K29" s="39">
        <v>0.57430555555555551</v>
      </c>
      <c r="L29" s="40">
        <v>0.63611111111111118</v>
      </c>
      <c r="T29" s="37"/>
    </row>
    <row r="30" spans="1:20" s="27" customFormat="1">
      <c r="A30" s="25" t="s">
        <v>270</v>
      </c>
      <c r="B30" s="271">
        <v>108</v>
      </c>
      <c r="C30" s="271" t="s">
        <v>246</v>
      </c>
      <c r="D30" s="69">
        <v>5.2</v>
      </c>
      <c r="E30" s="107">
        <f t="shared" si="0"/>
        <v>40.6</v>
      </c>
      <c r="F30" s="69">
        <v>5.2</v>
      </c>
      <c r="G30" s="107">
        <f t="shared" ref="G30:G35" si="12">G29+F30</f>
        <v>15.600000000000001</v>
      </c>
      <c r="H30" s="296">
        <v>4.1666666666666666E-3</v>
      </c>
      <c r="I30" s="29">
        <f t="shared" ref="I30" si="13">I29+$H30</f>
        <v>0.3</v>
      </c>
      <c r="J30" s="30">
        <f t="shared" si="3"/>
        <v>0.36249999999999993</v>
      </c>
      <c r="K30" s="30">
        <v>0.57986111111111105</v>
      </c>
      <c r="L30" s="31">
        <v>0.63958333333333328</v>
      </c>
    </row>
    <row r="31" spans="1:20" s="27" customFormat="1">
      <c r="A31" s="26" t="s">
        <v>239</v>
      </c>
      <c r="B31" s="273">
        <v>109</v>
      </c>
      <c r="C31" s="273" t="s">
        <v>246</v>
      </c>
      <c r="D31" s="69">
        <v>1.1000000000000001</v>
      </c>
      <c r="E31" s="107">
        <f t="shared" si="0"/>
        <v>41.7</v>
      </c>
      <c r="F31" s="69">
        <v>1.1000000000000001</v>
      </c>
      <c r="G31" s="107">
        <f t="shared" si="12"/>
        <v>16.700000000000003</v>
      </c>
      <c r="H31" s="296">
        <v>2.7777777777777779E-3</v>
      </c>
      <c r="I31" s="29">
        <f t="shared" ref="I31" si="14">I30+$H31</f>
        <v>0.30277777777777776</v>
      </c>
      <c r="J31" s="30">
        <f t="shared" si="3"/>
        <v>0.3652777777777777</v>
      </c>
      <c r="K31" s="30">
        <v>0.58194444444444449</v>
      </c>
      <c r="L31" s="31">
        <v>0.64374999999999993</v>
      </c>
    </row>
    <row r="32" spans="1:20" s="37" customFormat="1">
      <c r="A32" s="32" t="s">
        <v>244</v>
      </c>
      <c r="B32" s="275">
        <v>12</v>
      </c>
      <c r="C32" s="275" t="s">
        <v>179</v>
      </c>
      <c r="D32" s="67">
        <v>0.5</v>
      </c>
      <c r="E32" s="102">
        <f t="shared" si="0"/>
        <v>42.2</v>
      </c>
      <c r="F32" s="67">
        <v>0.5</v>
      </c>
      <c r="G32" s="102">
        <f t="shared" si="12"/>
        <v>17.200000000000003</v>
      </c>
      <c r="H32" s="295">
        <v>1.3888888888888889E-3</v>
      </c>
      <c r="I32" s="38">
        <f t="shared" ref="I32" si="15">I31+$H32</f>
        <v>0.30416666666666664</v>
      </c>
      <c r="J32" s="39">
        <f t="shared" si="3"/>
        <v>0.36666666666666659</v>
      </c>
      <c r="K32" s="39">
        <v>0.58263888888888882</v>
      </c>
      <c r="L32" s="40">
        <v>0.64652777777777781</v>
      </c>
    </row>
    <row r="33" spans="1:14" s="27" customFormat="1">
      <c r="A33" s="26" t="s">
        <v>250</v>
      </c>
      <c r="B33" s="273">
        <v>3</v>
      </c>
      <c r="C33" s="273" t="s">
        <v>179</v>
      </c>
      <c r="D33" s="69">
        <v>0.9</v>
      </c>
      <c r="E33" s="107">
        <f t="shared" si="0"/>
        <v>43.1</v>
      </c>
      <c r="F33" s="69">
        <v>0.9</v>
      </c>
      <c r="G33" s="107">
        <f t="shared" si="12"/>
        <v>18.100000000000001</v>
      </c>
      <c r="H33" s="296">
        <v>1.3888888888888889E-3</v>
      </c>
      <c r="I33" s="29">
        <f t="shared" ref="I33" si="16">I32+$H33</f>
        <v>0.30555555555555552</v>
      </c>
      <c r="J33" s="30">
        <f t="shared" si="3"/>
        <v>0.36805555555555547</v>
      </c>
      <c r="K33" s="30">
        <v>0.58472222222222225</v>
      </c>
      <c r="L33" s="31">
        <f t="shared" si="3"/>
        <v>0.6479166666666667</v>
      </c>
    </row>
    <row r="34" spans="1:14" s="27" customFormat="1">
      <c r="A34" s="26" t="s">
        <v>264</v>
      </c>
      <c r="B34" s="273">
        <v>44</v>
      </c>
      <c r="C34" s="273" t="s">
        <v>245</v>
      </c>
      <c r="D34" s="71">
        <v>0.3</v>
      </c>
      <c r="E34" s="107">
        <f t="shared" si="0"/>
        <v>43.4</v>
      </c>
      <c r="F34" s="71">
        <v>0.3</v>
      </c>
      <c r="G34" s="107">
        <f t="shared" si="12"/>
        <v>18.400000000000002</v>
      </c>
      <c r="H34" s="297">
        <v>1.3888888888888889E-3</v>
      </c>
      <c r="I34" s="29">
        <f t="shared" ref="I34" si="17">I33+$H34</f>
        <v>0.30694444444444441</v>
      </c>
      <c r="J34" s="30">
        <f t="shared" si="3"/>
        <v>0.36944444444444435</v>
      </c>
      <c r="K34" s="30">
        <f t="shared" si="3"/>
        <v>0.58611111111111114</v>
      </c>
      <c r="L34" s="31">
        <v>0.65069444444444446</v>
      </c>
    </row>
    <row r="35" spans="1:14" s="37" customFormat="1">
      <c r="A35" s="24" t="s">
        <v>298</v>
      </c>
      <c r="B35" s="270">
        <v>13</v>
      </c>
      <c r="C35" s="270" t="s">
        <v>179</v>
      </c>
      <c r="D35" s="103">
        <v>1.1000000000000001</v>
      </c>
      <c r="E35" s="102">
        <f t="shared" si="0"/>
        <v>44.5</v>
      </c>
      <c r="F35" s="103">
        <v>1.1000000000000001</v>
      </c>
      <c r="G35" s="102">
        <f t="shared" si="12"/>
        <v>19.500000000000004</v>
      </c>
      <c r="H35" s="298">
        <v>6.9444444444444447E-4</v>
      </c>
      <c r="I35" s="38">
        <f t="shared" ref="I35" si="18">I34+$H35</f>
        <v>0.30763888888888885</v>
      </c>
      <c r="J35" s="39">
        <f t="shared" si="3"/>
        <v>0.3701388888888888</v>
      </c>
      <c r="K35" s="39">
        <v>0.58750000000000002</v>
      </c>
      <c r="L35" s="40">
        <f t="shared" si="3"/>
        <v>0.65138888888888891</v>
      </c>
    </row>
    <row r="36" spans="1:14" s="27" customFormat="1">
      <c r="A36" s="78" t="s">
        <v>64</v>
      </c>
      <c r="B36" s="252"/>
      <c r="C36" s="252"/>
      <c r="D36" s="79" t="s">
        <v>65</v>
      </c>
      <c r="E36" s="204">
        <v>41.4</v>
      </c>
      <c r="F36" s="79" t="s">
        <v>65</v>
      </c>
      <c r="G36" s="204">
        <v>19.5</v>
      </c>
      <c r="H36" s="319"/>
      <c r="I36" s="81">
        <f>$G36</f>
        <v>19.5</v>
      </c>
      <c r="J36" s="82">
        <f>$E36</f>
        <v>41.4</v>
      </c>
      <c r="K36" s="82">
        <f>$E36</f>
        <v>41.4</v>
      </c>
      <c r="L36" s="83">
        <f>$E36</f>
        <v>41.4</v>
      </c>
    </row>
    <row r="37" spans="1:14" s="37" customFormat="1">
      <c r="A37" s="1"/>
      <c r="B37" s="28"/>
      <c r="C37" s="28"/>
      <c r="D37" s="10"/>
      <c r="E37" s="10"/>
      <c r="F37" s="10"/>
      <c r="G37" s="10"/>
      <c r="H37" s="28"/>
      <c r="I37" s="14"/>
      <c r="J37" s="14"/>
      <c r="K37" s="3"/>
    </row>
    <row r="38" spans="1:14" s="27" customFormat="1" ht="12.75">
      <c r="A38" s="262" t="s">
        <v>66</v>
      </c>
      <c r="B38" s="285"/>
      <c r="C38" s="286"/>
      <c r="D38" s="85" t="s">
        <v>0</v>
      </c>
      <c r="E38" s="86"/>
      <c r="H38" s="28"/>
      <c r="I38" s="28"/>
      <c r="J38" s="28"/>
      <c r="K38" s="28"/>
    </row>
    <row r="39" spans="1:14" s="27" customFormat="1" ht="12.75">
      <c r="A39" s="263" t="s">
        <v>67</v>
      </c>
      <c r="B39" s="288"/>
      <c r="C39" s="289"/>
      <c r="D39" s="85">
        <f>SUM(I36:L36)</f>
        <v>143.69999999999999</v>
      </c>
      <c r="E39" s="86"/>
      <c r="H39" s="28"/>
      <c r="I39" s="28"/>
      <c r="J39" s="28"/>
      <c r="K39" s="28"/>
    </row>
    <row r="40" spans="1:14" s="27" customFormat="1" ht="12.75">
      <c r="B40" s="28"/>
      <c r="C40" s="28"/>
      <c r="H40" s="28"/>
      <c r="I40" s="28"/>
      <c r="J40" s="28"/>
      <c r="K40" s="28"/>
      <c r="L40" s="28"/>
    </row>
    <row r="41" spans="1:14" s="27" customFormat="1" ht="12.75">
      <c r="A41" s="27" t="s">
        <v>72</v>
      </c>
      <c r="B41" s="28"/>
      <c r="C41" s="28"/>
      <c r="H41" s="28"/>
      <c r="I41" s="28"/>
      <c r="J41" s="28"/>
      <c r="K41" s="28"/>
      <c r="L41" s="28"/>
    </row>
    <row r="42" spans="1:14" s="28" customFormat="1" ht="12.75">
      <c r="A42" s="27"/>
      <c r="D42" s="27"/>
      <c r="E42" s="27"/>
      <c r="F42" s="27"/>
      <c r="G42" s="27"/>
      <c r="M42" s="27"/>
      <c r="N42" s="27"/>
    </row>
    <row r="43" spans="1:14" s="28" customFormat="1" ht="12.75">
      <c r="A43" s="27"/>
      <c r="D43" s="27"/>
      <c r="E43" s="27"/>
      <c r="F43" s="27"/>
      <c r="G43" s="27"/>
      <c r="M43" s="27"/>
      <c r="N43" s="27"/>
    </row>
    <row r="44" spans="1:14" s="28" customFormat="1" ht="12.75">
      <c r="A44" s="27"/>
      <c r="D44" s="27"/>
      <c r="E44" s="27"/>
      <c r="F44" s="27"/>
      <c r="G44" s="27"/>
      <c r="M44" s="27"/>
      <c r="N44" s="27"/>
    </row>
    <row r="45" spans="1:14" s="27" customFormat="1">
      <c r="B45" s="28"/>
      <c r="C45" s="28"/>
      <c r="D45" s="47"/>
      <c r="E45" s="47"/>
      <c r="F45" s="47"/>
      <c r="G45" s="47"/>
      <c r="H45" s="28"/>
      <c r="I45" s="28"/>
      <c r="J45" s="28"/>
      <c r="K45" s="28"/>
      <c r="L45" s="28"/>
    </row>
    <row r="46" spans="1:14" s="27" customFormat="1">
      <c r="B46" s="28"/>
      <c r="C46" s="28"/>
      <c r="D46" s="47"/>
      <c r="E46" s="47"/>
      <c r="F46" s="47"/>
      <c r="G46" s="47"/>
      <c r="H46" s="28"/>
      <c r="I46" s="28"/>
      <c r="J46" s="28"/>
      <c r="K46" s="28"/>
      <c r="L46" s="28"/>
    </row>
    <row r="47" spans="1:14" s="27" customFormat="1">
      <c r="B47" s="28"/>
      <c r="C47" s="28"/>
      <c r="D47" s="47"/>
      <c r="E47" s="47"/>
      <c r="F47" s="47"/>
      <c r="G47" s="47"/>
      <c r="H47" s="28"/>
      <c r="I47" s="28"/>
      <c r="J47" s="28"/>
      <c r="K47" s="28"/>
      <c r="L47" s="28"/>
    </row>
    <row r="48" spans="1:14" s="27" customFormat="1">
      <c r="B48" s="28"/>
      <c r="C48" s="28"/>
      <c r="D48" s="47"/>
      <c r="E48" s="47"/>
      <c r="F48" s="47"/>
      <c r="G48" s="47"/>
      <c r="H48" s="28"/>
      <c r="I48" s="28"/>
      <c r="J48" s="28"/>
      <c r="K48" s="28"/>
      <c r="L48" s="28"/>
    </row>
    <row r="49" spans="2:12" s="27" customFormat="1">
      <c r="B49" s="28"/>
      <c r="C49" s="28"/>
      <c r="D49" s="47"/>
      <c r="E49" s="47"/>
      <c r="F49" s="47"/>
      <c r="G49" s="47"/>
      <c r="H49" s="28"/>
      <c r="I49" s="28"/>
      <c r="J49" s="28"/>
      <c r="K49" s="28"/>
      <c r="L49" s="28"/>
    </row>
    <row r="50" spans="2:12" s="27" customFormat="1">
      <c r="B50" s="28"/>
      <c r="C50" s="28"/>
      <c r="D50" s="47"/>
      <c r="E50" s="47"/>
      <c r="F50" s="47"/>
      <c r="G50" s="47"/>
      <c r="H50" s="28"/>
      <c r="I50" s="28"/>
      <c r="J50" s="28"/>
      <c r="K50" s="28"/>
      <c r="L50" s="28"/>
    </row>
    <row r="51" spans="2:12" s="27" customFormat="1">
      <c r="B51" s="28"/>
      <c r="C51" s="28"/>
      <c r="D51" s="47"/>
      <c r="E51" s="47"/>
      <c r="F51" s="47"/>
      <c r="G51" s="47"/>
      <c r="H51" s="28"/>
      <c r="I51" s="28"/>
      <c r="J51" s="28"/>
      <c r="K51" s="28"/>
      <c r="L51" s="28"/>
    </row>
    <row r="52" spans="2:12" s="27" customFormat="1">
      <c r="B52" s="28"/>
      <c r="C52" s="28"/>
      <c r="D52" s="47"/>
      <c r="E52" s="47"/>
      <c r="F52" s="47"/>
      <c r="G52" s="47"/>
      <c r="H52" s="28"/>
      <c r="I52" s="28"/>
      <c r="J52" s="28"/>
      <c r="K52" s="28"/>
      <c r="L52" s="28"/>
    </row>
    <row r="53" spans="2:12" s="27" customFormat="1">
      <c r="B53" s="28"/>
      <c r="C53" s="28"/>
      <c r="D53" s="47"/>
      <c r="E53" s="47"/>
      <c r="F53" s="47"/>
      <c r="G53" s="47"/>
      <c r="H53" s="28"/>
      <c r="I53" s="28"/>
      <c r="J53" s="28"/>
      <c r="K53" s="28"/>
      <c r="L53" s="28"/>
    </row>
    <row r="54" spans="2:12" s="27" customFormat="1">
      <c r="B54" s="28"/>
      <c r="C54" s="28"/>
      <c r="D54" s="47"/>
      <c r="E54" s="47"/>
      <c r="F54" s="47"/>
      <c r="G54" s="47"/>
      <c r="H54" s="28"/>
      <c r="I54" s="28"/>
      <c r="J54" s="28"/>
      <c r="K54" s="28"/>
      <c r="L54" s="28"/>
    </row>
    <row r="55" spans="2:12" s="27" customFormat="1">
      <c r="B55" s="28"/>
      <c r="C55" s="28"/>
      <c r="D55" s="47"/>
      <c r="E55" s="47"/>
      <c r="F55" s="47"/>
      <c r="G55" s="47"/>
      <c r="H55" s="28"/>
      <c r="I55" s="28"/>
      <c r="J55" s="28"/>
      <c r="K55" s="28"/>
      <c r="L55" s="28"/>
    </row>
    <row r="56" spans="2:12" s="27" customFormat="1">
      <c r="B56" s="28"/>
      <c r="C56" s="28"/>
      <c r="D56" s="47"/>
      <c r="E56" s="47"/>
      <c r="F56" s="47"/>
      <c r="G56" s="47"/>
      <c r="H56" s="28"/>
      <c r="I56" s="28"/>
      <c r="J56" s="28"/>
      <c r="K56" s="28"/>
      <c r="L56" s="28"/>
    </row>
    <row r="57" spans="2:12" s="27" customFormat="1">
      <c r="B57" s="28"/>
      <c r="C57" s="28"/>
      <c r="D57" s="47"/>
      <c r="E57" s="47"/>
      <c r="F57" s="47"/>
      <c r="G57" s="47"/>
      <c r="H57" s="28"/>
      <c r="I57" s="28"/>
      <c r="J57" s="28"/>
      <c r="K57" s="28"/>
      <c r="L57" s="28"/>
    </row>
    <row r="58" spans="2:12" s="27" customFormat="1">
      <c r="B58" s="28"/>
      <c r="C58" s="28"/>
      <c r="D58" s="47"/>
      <c r="E58" s="47"/>
      <c r="F58" s="47"/>
      <c r="G58" s="47"/>
      <c r="H58" s="28"/>
      <c r="I58" s="28"/>
      <c r="J58" s="28"/>
      <c r="K58" s="28"/>
      <c r="L58" s="28"/>
    </row>
    <row r="59" spans="2:12" s="27" customFormat="1">
      <c r="B59" s="28"/>
      <c r="C59" s="28"/>
      <c r="D59" s="47"/>
      <c r="E59" s="47"/>
      <c r="F59" s="47"/>
      <c r="G59" s="47"/>
      <c r="H59" s="28"/>
      <c r="I59" s="28"/>
      <c r="J59" s="28"/>
      <c r="K59" s="28"/>
      <c r="L59" s="28"/>
    </row>
    <row r="60" spans="2:12" s="27" customFormat="1">
      <c r="B60" s="28"/>
      <c r="C60" s="28"/>
      <c r="D60" s="47"/>
      <c r="E60" s="47"/>
      <c r="F60" s="47"/>
      <c r="G60" s="47"/>
      <c r="H60" s="28"/>
      <c r="I60" s="28"/>
      <c r="J60" s="28"/>
      <c r="K60" s="28"/>
      <c r="L60" s="28"/>
    </row>
    <row r="61" spans="2:12" s="27" customFormat="1">
      <c r="B61" s="28"/>
      <c r="C61" s="28"/>
      <c r="D61" s="47"/>
      <c r="E61" s="47"/>
      <c r="F61" s="47"/>
      <c r="G61" s="47"/>
      <c r="H61" s="28"/>
      <c r="I61" s="28"/>
      <c r="J61" s="28"/>
      <c r="K61" s="28"/>
      <c r="L61" s="28"/>
    </row>
    <row r="62" spans="2:12" s="27" customFormat="1">
      <c r="B62" s="28"/>
      <c r="C62" s="28"/>
      <c r="D62" s="47"/>
      <c r="E62" s="47"/>
      <c r="F62" s="47"/>
      <c r="G62" s="47"/>
      <c r="H62" s="28"/>
      <c r="I62" s="28"/>
      <c r="J62" s="28"/>
      <c r="K62" s="28"/>
      <c r="L62" s="28"/>
    </row>
    <row r="63" spans="2:12" s="27" customFormat="1">
      <c r="B63" s="28"/>
      <c r="C63" s="28"/>
      <c r="D63" s="47"/>
      <c r="E63" s="47"/>
      <c r="F63" s="47"/>
      <c r="G63" s="47"/>
      <c r="H63" s="28"/>
      <c r="I63" s="28"/>
      <c r="J63" s="28"/>
      <c r="K63" s="28"/>
      <c r="L63" s="28"/>
    </row>
    <row r="64" spans="2:12" s="27" customFormat="1">
      <c r="B64" s="28"/>
      <c r="C64" s="28"/>
      <c r="D64" s="47"/>
      <c r="E64" s="47"/>
      <c r="F64" s="47"/>
      <c r="G64" s="47"/>
      <c r="H64" s="28"/>
      <c r="I64" s="28"/>
      <c r="J64" s="28"/>
      <c r="K64" s="28"/>
      <c r="L64" s="28"/>
    </row>
    <row r="65" spans="2:12" s="27" customFormat="1">
      <c r="B65" s="28"/>
      <c r="C65" s="28"/>
      <c r="D65" s="47"/>
      <c r="E65" s="47"/>
      <c r="F65" s="47"/>
      <c r="G65" s="47"/>
      <c r="H65" s="28"/>
      <c r="I65" s="28"/>
      <c r="J65" s="28"/>
      <c r="K65" s="28"/>
      <c r="L65" s="28"/>
    </row>
    <row r="66" spans="2:12" s="27" customFormat="1">
      <c r="B66" s="28"/>
      <c r="C66" s="28"/>
      <c r="D66" s="47"/>
      <c r="E66" s="47"/>
      <c r="F66" s="47"/>
      <c r="G66" s="47"/>
      <c r="H66" s="28"/>
      <c r="I66" s="28"/>
      <c r="J66" s="28"/>
      <c r="K66" s="28"/>
      <c r="L66" s="28"/>
    </row>
    <row r="67" spans="2:12" s="27" customFormat="1">
      <c r="B67" s="28"/>
      <c r="C67" s="28"/>
      <c r="D67" s="47"/>
      <c r="E67" s="47"/>
      <c r="F67" s="47"/>
      <c r="G67" s="47"/>
      <c r="H67" s="28"/>
      <c r="I67" s="28"/>
      <c r="J67" s="28"/>
      <c r="K67" s="28"/>
      <c r="L67" s="28"/>
    </row>
    <row r="68" spans="2:12" s="27" customFormat="1">
      <c r="B68" s="28"/>
      <c r="C68" s="28"/>
      <c r="D68" s="47"/>
      <c r="E68" s="47"/>
      <c r="F68" s="47"/>
      <c r="G68" s="47"/>
      <c r="H68" s="28"/>
      <c r="I68" s="28"/>
      <c r="J68" s="28"/>
      <c r="K68" s="28"/>
      <c r="L68" s="28"/>
    </row>
    <row r="69" spans="2:12" s="27" customFormat="1">
      <c r="B69" s="28"/>
      <c r="C69" s="28"/>
      <c r="D69" s="47"/>
      <c r="E69" s="47"/>
      <c r="F69" s="47"/>
      <c r="G69" s="47"/>
      <c r="H69" s="28"/>
      <c r="I69" s="28"/>
      <c r="J69" s="28"/>
      <c r="K69" s="28"/>
      <c r="L69" s="28"/>
    </row>
    <row r="70" spans="2:12" s="27" customFormat="1">
      <c r="B70" s="28"/>
      <c r="C70" s="28"/>
      <c r="D70" s="47"/>
      <c r="E70" s="47"/>
      <c r="F70" s="47"/>
      <c r="G70" s="47"/>
      <c r="H70" s="28"/>
      <c r="I70" s="28"/>
      <c r="J70" s="28"/>
      <c r="K70" s="28"/>
      <c r="L70" s="28"/>
    </row>
    <row r="71" spans="2:12" s="27" customFormat="1">
      <c r="B71" s="28"/>
      <c r="C71" s="28"/>
      <c r="D71" s="47"/>
      <c r="E71" s="47"/>
      <c r="F71" s="47"/>
      <c r="G71" s="47"/>
      <c r="H71" s="28"/>
      <c r="I71" s="28"/>
      <c r="J71" s="28"/>
      <c r="K71" s="28"/>
      <c r="L71" s="28"/>
    </row>
    <row r="72" spans="2:12" s="27" customFormat="1">
      <c r="B72" s="28"/>
      <c r="C72" s="28"/>
      <c r="D72" s="47"/>
      <c r="E72" s="47"/>
      <c r="F72" s="47"/>
      <c r="G72" s="47"/>
      <c r="H72" s="28"/>
      <c r="I72" s="28"/>
      <c r="J72" s="28"/>
      <c r="K72" s="28"/>
      <c r="L72" s="28"/>
    </row>
    <row r="73" spans="2:12" s="27" customFormat="1">
      <c r="B73" s="28"/>
      <c r="C73" s="28"/>
      <c r="D73" s="47"/>
      <c r="E73" s="47"/>
      <c r="F73" s="47"/>
      <c r="G73" s="47"/>
      <c r="H73" s="28"/>
      <c r="I73" s="28"/>
      <c r="J73" s="28"/>
      <c r="K73" s="28"/>
      <c r="L73" s="28"/>
    </row>
    <row r="74" spans="2:12" s="27" customFormat="1">
      <c r="B74" s="28"/>
      <c r="C74" s="28"/>
      <c r="D74" s="47"/>
      <c r="E74" s="47"/>
      <c r="F74" s="47"/>
      <c r="G74" s="47"/>
      <c r="H74" s="28"/>
      <c r="I74" s="28"/>
      <c r="J74" s="28"/>
      <c r="K74" s="28"/>
      <c r="L74" s="28"/>
    </row>
    <row r="75" spans="2:12" s="27" customFormat="1">
      <c r="B75" s="28"/>
      <c r="C75" s="28"/>
      <c r="D75" s="47"/>
      <c r="E75" s="47"/>
      <c r="F75" s="47"/>
      <c r="G75" s="47"/>
      <c r="H75" s="28"/>
      <c r="I75" s="28"/>
      <c r="J75" s="28"/>
      <c r="K75" s="28"/>
      <c r="L75" s="28"/>
    </row>
    <row r="76" spans="2:12" s="27" customFormat="1">
      <c r="B76" s="28"/>
      <c r="C76" s="28"/>
      <c r="D76" s="47"/>
      <c r="E76" s="47"/>
      <c r="F76" s="47"/>
      <c r="G76" s="47"/>
      <c r="H76" s="28"/>
      <c r="I76" s="28"/>
      <c r="J76" s="28"/>
      <c r="K76" s="28"/>
      <c r="L76" s="28"/>
    </row>
    <row r="77" spans="2:12" s="27" customFormat="1">
      <c r="B77" s="28"/>
      <c r="C77" s="28"/>
      <c r="D77" s="47"/>
      <c r="E77" s="47"/>
      <c r="F77" s="47"/>
      <c r="G77" s="47"/>
      <c r="H77" s="28"/>
      <c r="I77" s="28"/>
      <c r="J77" s="28"/>
      <c r="K77" s="28"/>
      <c r="L77" s="28"/>
    </row>
    <row r="78" spans="2:12" s="27" customFormat="1">
      <c r="B78" s="28"/>
      <c r="C78" s="28"/>
      <c r="D78" s="47"/>
      <c r="E78" s="47"/>
      <c r="F78" s="47"/>
      <c r="G78" s="47"/>
      <c r="H78" s="28"/>
      <c r="I78" s="28"/>
      <c r="J78" s="28"/>
      <c r="K78" s="28"/>
      <c r="L78" s="28"/>
    </row>
    <row r="79" spans="2:12" s="27" customFormat="1">
      <c r="B79" s="28"/>
      <c r="C79" s="28"/>
      <c r="D79" s="47"/>
      <c r="E79" s="47"/>
      <c r="F79" s="47"/>
      <c r="G79" s="47"/>
      <c r="H79" s="28"/>
      <c r="I79" s="28"/>
      <c r="J79" s="28"/>
      <c r="K79" s="28"/>
      <c r="L79" s="28"/>
    </row>
    <row r="80" spans="2:12" s="27" customFormat="1">
      <c r="B80" s="28"/>
      <c r="C80" s="28"/>
      <c r="D80" s="47"/>
      <c r="E80" s="47"/>
      <c r="F80" s="47"/>
      <c r="G80" s="47"/>
      <c r="H80" s="28"/>
      <c r="I80" s="28"/>
      <c r="J80" s="28"/>
      <c r="K80" s="28"/>
      <c r="L80" s="28"/>
    </row>
    <row r="81" spans="2:12" s="27" customFormat="1">
      <c r="B81" s="28"/>
      <c r="C81" s="28"/>
      <c r="D81" s="47"/>
      <c r="E81" s="47"/>
      <c r="F81" s="47"/>
      <c r="G81" s="47"/>
      <c r="H81" s="28"/>
      <c r="I81" s="28"/>
      <c r="J81" s="28"/>
      <c r="K81" s="28"/>
      <c r="L81" s="28"/>
    </row>
    <row r="82" spans="2:12" s="27" customFormat="1">
      <c r="B82" s="28"/>
      <c r="C82" s="28"/>
      <c r="D82" s="47"/>
      <c r="E82" s="47"/>
      <c r="F82" s="47"/>
      <c r="G82" s="47"/>
      <c r="H82" s="28"/>
      <c r="I82" s="28"/>
      <c r="J82" s="28"/>
      <c r="K82" s="28"/>
      <c r="L82" s="28"/>
    </row>
    <row r="83" spans="2:12" s="27" customFormat="1">
      <c r="B83" s="28"/>
      <c r="C83" s="28"/>
      <c r="D83" s="47"/>
      <c r="E83" s="47"/>
      <c r="F83" s="47"/>
      <c r="G83" s="47"/>
      <c r="H83" s="28"/>
      <c r="I83" s="28"/>
      <c r="J83" s="28"/>
      <c r="K83" s="28"/>
      <c r="L83" s="28"/>
    </row>
    <row r="84" spans="2:12" s="27" customFormat="1">
      <c r="B84" s="28"/>
      <c r="C84" s="28"/>
      <c r="D84" s="47"/>
      <c r="E84" s="47"/>
      <c r="F84" s="47"/>
      <c r="G84" s="47"/>
      <c r="H84" s="28"/>
      <c r="I84" s="28"/>
      <c r="J84" s="28"/>
      <c r="K84" s="28"/>
      <c r="L84" s="28"/>
    </row>
    <row r="85" spans="2:12" s="27" customFormat="1">
      <c r="B85" s="28"/>
      <c r="C85" s="28"/>
      <c r="D85" s="47"/>
      <c r="E85" s="47"/>
      <c r="F85" s="47"/>
      <c r="G85" s="47"/>
      <c r="H85" s="28"/>
      <c r="I85" s="28"/>
      <c r="J85" s="28"/>
      <c r="K85" s="28"/>
      <c r="L85" s="28"/>
    </row>
    <row r="86" spans="2:12" s="27" customFormat="1">
      <c r="B86" s="28"/>
      <c r="C86" s="28"/>
      <c r="D86" s="47"/>
      <c r="E86" s="47"/>
      <c r="F86" s="47"/>
      <c r="G86" s="47"/>
      <c r="H86" s="28"/>
      <c r="I86" s="28"/>
      <c r="J86" s="28"/>
      <c r="K86" s="28"/>
      <c r="L86" s="28"/>
    </row>
    <row r="87" spans="2:12" s="27" customFormat="1">
      <c r="B87" s="28"/>
      <c r="C87" s="28"/>
      <c r="D87" s="47"/>
      <c r="E87" s="47"/>
      <c r="F87" s="47"/>
      <c r="G87" s="47"/>
      <c r="H87" s="28"/>
      <c r="I87" s="28"/>
      <c r="J87" s="28"/>
      <c r="K87" s="28"/>
      <c r="L87" s="28"/>
    </row>
    <row r="88" spans="2:12" s="27" customFormat="1">
      <c r="B88" s="28"/>
      <c r="C88" s="28"/>
      <c r="D88" s="47"/>
      <c r="E88" s="47"/>
      <c r="F88" s="47"/>
      <c r="G88" s="47"/>
      <c r="H88" s="28"/>
      <c r="I88" s="28"/>
      <c r="J88" s="28"/>
      <c r="K88" s="28"/>
      <c r="L88" s="28"/>
    </row>
    <row r="89" spans="2:12" s="27" customFormat="1">
      <c r="B89" s="28"/>
      <c r="C89" s="28"/>
      <c r="D89" s="47"/>
      <c r="E89" s="47"/>
      <c r="F89" s="47"/>
      <c r="G89" s="47"/>
      <c r="H89" s="28"/>
      <c r="I89" s="28"/>
      <c r="J89" s="28"/>
      <c r="K89" s="28"/>
      <c r="L89" s="28"/>
    </row>
    <row r="90" spans="2:12" s="27" customFormat="1">
      <c r="B90" s="28"/>
      <c r="C90" s="28"/>
      <c r="D90" s="47"/>
      <c r="E90" s="47"/>
      <c r="F90" s="47"/>
      <c r="G90" s="47"/>
      <c r="H90" s="28"/>
      <c r="I90" s="28"/>
      <c r="J90" s="28"/>
      <c r="K90" s="28"/>
      <c r="L90" s="28"/>
    </row>
    <row r="91" spans="2:12" s="27" customFormat="1">
      <c r="B91" s="28"/>
      <c r="C91" s="28"/>
      <c r="D91" s="47"/>
      <c r="E91" s="47"/>
      <c r="F91" s="47"/>
      <c r="G91" s="47"/>
      <c r="H91" s="28"/>
      <c r="I91" s="28"/>
      <c r="J91" s="28"/>
      <c r="K91" s="28"/>
      <c r="L91" s="28"/>
    </row>
    <row r="92" spans="2:12" s="27" customFormat="1">
      <c r="B92" s="28"/>
      <c r="C92" s="28"/>
      <c r="D92" s="47"/>
      <c r="E92" s="47"/>
      <c r="F92" s="47"/>
      <c r="G92" s="47"/>
      <c r="H92" s="28"/>
      <c r="I92" s="28"/>
      <c r="J92" s="28"/>
      <c r="K92" s="28"/>
      <c r="L92" s="28"/>
    </row>
    <row r="93" spans="2:12" s="27" customFormat="1">
      <c r="B93" s="28"/>
      <c r="C93" s="28"/>
      <c r="D93" s="47"/>
      <c r="E93" s="47"/>
      <c r="F93" s="47"/>
      <c r="G93" s="47"/>
      <c r="H93" s="28"/>
      <c r="I93" s="28"/>
      <c r="J93" s="28"/>
      <c r="K93" s="28"/>
      <c r="L93" s="28"/>
    </row>
    <row r="94" spans="2:12" s="27" customFormat="1">
      <c r="B94" s="28"/>
      <c r="C94" s="28"/>
      <c r="D94" s="47"/>
      <c r="E94" s="47"/>
      <c r="F94" s="47"/>
      <c r="G94" s="47"/>
      <c r="H94" s="28"/>
      <c r="I94" s="28"/>
      <c r="J94" s="28"/>
      <c r="K94" s="28"/>
      <c r="L94" s="28"/>
    </row>
    <row r="95" spans="2:12" s="27" customFormat="1">
      <c r="B95" s="28"/>
      <c r="C95" s="28"/>
      <c r="D95" s="47"/>
      <c r="E95" s="47"/>
      <c r="F95" s="47"/>
      <c r="G95" s="47"/>
      <c r="H95" s="28"/>
      <c r="I95" s="28"/>
      <c r="J95" s="28"/>
      <c r="K95" s="28"/>
      <c r="L95" s="28"/>
    </row>
    <row r="96" spans="2:12" s="27" customFormat="1">
      <c r="B96" s="28"/>
      <c r="C96" s="28"/>
      <c r="D96" s="47"/>
      <c r="E96" s="47"/>
      <c r="F96" s="47"/>
      <c r="G96" s="47"/>
      <c r="H96" s="28"/>
      <c r="I96" s="28"/>
      <c r="J96" s="28"/>
      <c r="K96" s="28"/>
      <c r="L96" s="28"/>
    </row>
    <row r="97" spans="2:12" s="27" customFormat="1">
      <c r="B97" s="28"/>
      <c r="C97" s="28"/>
      <c r="D97" s="47"/>
      <c r="E97" s="47"/>
      <c r="F97" s="47"/>
      <c r="G97" s="47"/>
      <c r="H97" s="28"/>
      <c r="I97" s="28"/>
      <c r="J97" s="28"/>
      <c r="K97" s="28"/>
      <c r="L97" s="28"/>
    </row>
    <row r="98" spans="2:12" s="27" customFormat="1">
      <c r="B98" s="28"/>
      <c r="C98" s="28"/>
      <c r="D98" s="47"/>
      <c r="E98" s="47"/>
      <c r="F98" s="47"/>
      <c r="G98" s="47"/>
      <c r="H98" s="28"/>
      <c r="I98" s="28"/>
      <c r="J98" s="28"/>
      <c r="K98" s="28"/>
      <c r="L98" s="28"/>
    </row>
    <row r="99" spans="2:12" s="27" customFormat="1">
      <c r="B99" s="28"/>
      <c r="C99" s="28"/>
      <c r="D99" s="47"/>
      <c r="E99" s="47"/>
      <c r="F99" s="47"/>
      <c r="G99" s="47"/>
      <c r="H99" s="28"/>
      <c r="I99" s="28"/>
      <c r="J99" s="28"/>
      <c r="K99" s="28"/>
      <c r="L99" s="28"/>
    </row>
    <row r="100" spans="2:12" s="27" customFormat="1">
      <c r="B100" s="28"/>
      <c r="C100" s="28"/>
      <c r="D100" s="47"/>
      <c r="E100" s="47"/>
      <c r="F100" s="47"/>
      <c r="G100" s="47"/>
      <c r="H100" s="28"/>
      <c r="I100" s="28"/>
      <c r="J100" s="28"/>
      <c r="K100" s="28"/>
      <c r="L100" s="28"/>
    </row>
    <row r="101" spans="2:12" s="27" customFormat="1">
      <c r="B101" s="28"/>
      <c r="C101" s="28"/>
      <c r="D101" s="47"/>
      <c r="E101" s="47"/>
      <c r="F101" s="47"/>
      <c r="G101" s="47"/>
      <c r="H101" s="28"/>
      <c r="I101" s="28"/>
      <c r="J101" s="28"/>
      <c r="K101" s="28"/>
      <c r="L101" s="28"/>
    </row>
    <row r="102" spans="2:12" s="27" customFormat="1">
      <c r="B102" s="28"/>
      <c r="C102" s="28"/>
      <c r="D102" s="47"/>
      <c r="E102" s="47"/>
      <c r="F102" s="47"/>
      <c r="G102" s="47"/>
      <c r="H102" s="28"/>
      <c r="I102" s="28"/>
      <c r="J102" s="28"/>
      <c r="K102" s="28"/>
      <c r="L102" s="28"/>
    </row>
    <row r="103" spans="2:12" s="27" customFormat="1">
      <c r="B103" s="28"/>
      <c r="C103" s="28"/>
      <c r="D103" s="47"/>
      <c r="E103" s="47"/>
      <c r="F103" s="47"/>
      <c r="G103" s="47"/>
      <c r="H103" s="28"/>
      <c r="I103" s="28"/>
      <c r="J103" s="28"/>
      <c r="K103" s="28"/>
      <c r="L103" s="28"/>
    </row>
    <row r="104" spans="2:12" s="27" customFormat="1">
      <c r="B104" s="28"/>
      <c r="C104" s="28"/>
      <c r="D104" s="47"/>
      <c r="E104" s="47"/>
      <c r="F104" s="47"/>
      <c r="G104" s="47"/>
      <c r="H104" s="28"/>
      <c r="I104" s="28"/>
      <c r="J104" s="28"/>
      <c r="K104" s="28"/>
      <c r="L104" s="28"/>
    </row>
    <row r="105" spans="2:12" s="27" customFormat="1">
      <c r="B105" s="28"/>
      <c r="C105" s="28"/>
      <c r="D105" s="47"/>
      <c r="E105" s="47"/>
      <c r="F105" s="47"/>
      <c r="G105" s="47"/>
      <c r="H105" s="28"/>
      <c r="I105" s="28"/>
      <c r="J105" s="28"/>
      <c r="K105" s="28"/>
      <c r="L105" s="28"/>
    </row>
    <row r="106" spans="2:12" s="27" customFormat="1">
      <c r="B106" s="28"/>
      <c r="C106" s="28"/>
      <c r="D106" s="47"/>
      <c r="E106" s="47"/>
      <c r="F106" s="47"/>
      <c r="G106" s="47"/>
      <c r="H106" s="28"/>
      <c r="I106" s="28"/>
      <c r="J106" s="28"/>
      <c r="K106" s="28"/>
      <c r="L106" s="28"/>
    </row>
    <row r="107" spans="2:12" s="27" customFormat="1">
      <c r="B107" s="28"/>
      <c r="C107" s="28"/>
      <c r="D107" s="47"/>
      <c r="E107" s="47"/>
      <c r="F107" s="47"/>
      <c r="G107" s="47"/>
      <c r="H107" s="28"/>
      <c r="I107" s="28"/>
      <c r="J107" s="28"/>
      <c r="K107" s="28"/>
      <c r="L107" s="28"/>
    </row>
    <row r="108" spans="2:12" s="27" customFormat="1">
      <c r="B108" s="28"/>
      <c r="C108" s="28"/>
      <c r="D108" s="47"/>
      <c r="E108" s="47"/>
      <c r="F108" s="47"/>
      <c r="G108" s="47"/>
      <c r="H108" s="28"/>
      <c r="I108" s="28"/>
      <c r="J108" s="28"/>
      <c r="K108" s="28"/>
      <c r="L108" s="28"/>
    </row>
    <row r="109" spans="2:12" s="27" customFormat="1">
      <c r="B109" s="28"/>
      <c r="C109" s="28"/>
      <c r="D109" s="47"/>
      <c r="E109" s="47"/>
      <c r="F109" s="47"/>
      <c r="G109" s="47"/>
      <c r="H109" s="28"/>
      <c r="I109" s="28"/>
      <c r="J109" s="28"/>
      <c r="K109" s="28"/>
      <c r="L109" s="28"/>
    </row>
    <row r="110" spans="2:12" s="27" customFormat="1">
      <c r="B110" s="28"/>
      <c r="C110" s="28"/>
      <c r="D110" s="47"/>
      <c r="E110" s="47"/>
      <c r="F110" s="47"/>
      <c r="G110" s="47"/>
      <c r="H110" s="28"/>
      <c r="I110" s="28"/>
      <c r="J110" s="28"/>
      <c r="K110" s="28"/>
      <c r="L110" s="28"/>
    </row>
    <row r="111" spans="2:12" s="27" customFormat="1">
      <c r="B111" s="28"/>
      <c r="C111" s="28"/>
      <c r="D111" s="47"/>
      <c r="E111" s="47"/>
      <c r="F111" s="47"/>
      <c r="G111" s="47"/>
      <c r="H111" s="28"/>
      <c r="I111" s="28"/>
      <c r="J111" s="28"/>
      <c r="K111" s="28"/>
      <c r="L111" s="28"/>
    </row>
    <row r="112" spans="2:12" s="27" customFormat="1">
      <c r="B112" s="28"/>
      <c r="C112" s="28"/>
      <c r="D112" s="47"/>
      <c r="E112" s="47"/>
      <c r="F112" s="47"/>
      <c r="G112" s="47"/>
      <c r="H112" s="28"/>
      <c r="I112" s="28"/>
      <c r="J112" s="28"/>
      <c r="K112" s="28"/>
      <c r="L112" s="28"/>
    </row>
    <row r="113" spans="2:12" s="27" customFormat="1">
      <c r="B113" s="28"/>
      <c r="C113" s="28"/>
      <c r="D113" s="47"/>
      <c r="E113" s="47"/>
      <c r="F113" s="47"/>
      <c r="G113" s="47"/>
      <c r="H113" s="28"/>
      <c r="I113" s="28"/>
      <c r="J113" s="28"/>
      <c r="K113" s="28"/>
      <c r="L113" s="28"/>
    </row>
    <row r="114" spans="2:12" s="27" customFormat="1">
      <c r="B114" s="28"/>
      <c r="C114" s="28"/>
      <c r="D114" s="47"/>
      <c r="E114" s="47"/>
      <c r="F114" s="47"/>
      <c r="G114" s="47"/>
      <c r="H114" s="28"/>
      <c r="I114" s="28"/>
      <c r="J114" s="28"/>
      <c r="K114" s="28"/>
      <c r="L114" s="28"/>
    </row>
    <row r="115" spans="2:12" s="27" customFormat="1">
      <c r="B115" s="28"/>
      <c r="C115" s="28"/>
      <c r="D115" s="47"/>
      <c r="E115" s="47"/>
      <c r="F115" s="47"/>
      <c r="G115" s="47"/>
      <c r="H115" s="28"/>
      <c r="I115" s="28"/>
      <c r="J115" s="28"/>
      <c r="K115" s="28"/>
      <c r="L115" s="28"/>
    </row>
    <row r="116" spans="2:12" s="27" customFormat="1">
      <c r="B116" s="28"/>
      <c r="C116" s="28"/>
      <c r="D116" s="47"/>
      <c r="E116" s="47"/>
      <c r="F116" s="47"/>
      <c r="G116" s="47"/>
      <c r="H116" s="28"/>
      <c r="I116" s="28"/>
      <c r="J116" s="28"/>
      <c r="K116" s="28"/>
      <c r="L116" s="28"/>
    </row>
    <row r="117" spans="2:12" s="27" customFormat="1">
      <c r="B117" s="28"/>
      <c r="C117" s="28"/>
      <c r="D117" s="47"/>
      <c r="E117" s="47"/>
      <c r="F117" s="47"/>
      <c r="G117" s="47"/>
      <c r="H117" s="28"/>
      <c r="I117" s="28"/>
      <c r="J117" s="28"/>
      <c r="K117" s="28"/>
      <c r="L117" s="28"/>
    </row>
    <row r="118" spans="2:12" s="27" customFormat="1">
      <c r="B118" s="28"/>
      <c r="C118" s="28"/>
      <c r="D118" s="47"/>
      <c r="E118" s="47"/>
      <c r="F118" s="47"/>
      <c r="G118" s="47"/>
      <c r="H118" s="28"/>
      <c r="I118" s="28"/>
      <c r="J118" s="28"/>
      <c r="K118" s="28"/>
      <c r="L118" s="28"/>
    </row>
    <row r="119" spans="2:12" s="27" customFormat="1">
      <c r="B119" s="28"/>
      <c r="C119" s="28"/>
      <c r="D119" s="47"/>
      <c r="E119" s="47"/>
      <c r="F119" s="47"/>
      <c r="G119" s="47"/>
      <c r="H119" s="28"/>
      <c r="I119" s="28"/>
      <c r="J119" s="28"/>
      <c r="K119" s="28"/>
      <c r="L119" s="28"/>
    </row>
    <row r="120" spans="2:12" s="27" customFormat="1">
      <c r="B120" s="28"/>
      <c r="C120" s="28"/>
      <c r="D120" s="47"/>
      <c r="E120" s="47"/>
      <c r="F120" s="47"/>
      <c r="G120" s="47"/>
      <c r="H120" s="28"/>
      <c r="I120" s="28"/>
      <c r="J120" s="28"/>
      <c r="K120" s="28"/>
      <c r="L120" s="28"/>
    </row>
    <row r="121" spans="2:12" s="27" customFormat="1">
      <c r="B121" s="28"/>
      <c r="C121" s="28"/>
      <c r="D121" s="47"/>
      <c r="E121" s="47"/>
      <c r="F121" s="47"/>
      <c r="G121" s="47"/>
      <c r="H121" s="28"/>
      <c r="I121" s="28"/>
      <c r="J121" s="28"/>
      <c r="K121" s="28"/>
      <c r="L121" s="28"/>
    </row>
    <row r="122" spans="2:12" s="27" customFormat="1">
      <c r="B122" s="28"/>
      <c r="C122" s="28"/>
      <c r="D122" s="47"/>
      <c r="E122" s="47"/>
      <c r="F122" s="47"/>
      <c r="G122" s="47"/>
      <c r="H122" s="28"/>
      <c r="I122" s="28"/>
      <c r="J122" s="28"/>
      <c r="K122" s="28"/>
      <c r="L122" s="28"/>
    </row>
    <row r="123" spans="2:12" s="27" customFormat="1">
      <c r="B123" s="28"/>
      <c r="C123" s="28"/>
      <c r="D123" s="47"/>
      <c r="E123" s="47"/>
      <c r="F123" s="47"/>
      <c r="G123" s="47"/>
      <c r="H123" s="28"/>
      <c r="I123" s="28"/>
      <c r="J123" s="28"/>
      <c r="K123" s="28"/>
      <c r="L123" s="28"/>
    </row>
    <row r="124" spans="2:12" s="27" customFormat="1">
      <c r="B124" s="28"/>
      <c r="C124" s="28"/>
      <c r="D124" s="47"/>
      <c r="E124" s="47"/>
      <c r="F124" s="47"/>
      <c r="G124" s="47"/>
      <c r="H124" s="28"/>
      <c r="I124" s="28"/>
      <c r="J124" s="28"/>
      <c r="K124" s="28"/>
      <c r="L124" s="28"/>
    </row>
    <row r="125" spans="2:12" s="27" customFormat="1">
      <c r="B125" s="28"/>
      <c r="C125" s="28"/>
      <c r="D125" s="47"/>
      <c r="E125" s="47"/>
      <c r="F125" s="47"/>
      <c r="G125" s="47"/>
      <c r="H125" s="28"/>
      <c r="I125" s="28"/>
      <c r="J125" s="28"/>
      <c r="K125" s="28"/>
      <c r="L125" s="28"/>
    </row>
    <row r="126" spans="2:12" s="27" customFormat="1">
      <c r="B126" s="28"/>
      <c r="C126" s="28"/>
      <c r="D126" s="47"/>
      <c r="E126" s="47"/>
      <c r="F126" s="47"/>
      <c r="G126" s="47"/>
      <c r="H126" s="28"/>
      <c r="I126" s="28"/>
      <c r="J126" s="28"/>
      <c r="K126" s="28"/>
      <c r="L126" s="28"/>
    </row>
    <row r="127" spans="2:12" s="27" customFormat="1">
      <c r="B127" s="28"/>
      <c r="C127" s="28"/>
      <c r="D127" s="47"/>
      <c r="E127" s="47"/>
      <c r="F127" s="47"/>
      <c r="G127" s="47"/>
      <c r="H127" s="28"/>
      <c r="I127" s="28"/>
      <c r="J127" s="28"/>
      <c r="K127" s="28"/>
      <c r="L127" s="28"/>
    </row>
    <row r="128" spans="2:12" s="27" customFormat="1">
      <c r="B128" s="28"/>
      <c r="C128" s="28"/>
      <c r="D128" s="47"/>
      <c r="E128" s="47"/>
      <c r="F128" s="47"/>
      <c r="G128" s="47"/>
      <c r="H128" s="28"/>
      <c r="I128" s="28"/>
      <c r="J128" s="28"/>
      <c r="K128" s="28"/>
      <c r="L128" s="28"/>
    </row>
    <row r="129" spans="2:12" s="27" customFormat="1">
      <c r="B129" s="28"/>
      <c r="C129" s="28"/>
      <c r="D129" s="47"/>
      <c r="E129" s="47"/>
      <c r="F129" s="47"/>
      <c r="G129" s="47"/>
      <c r="H129" s="28"/>
      <c r="I129" s="28"/>
      <c r="J129" s="28"/>
      <c r="K129" s="28"/>
      <c r="L129" s="28"/>
    </row>
    <row r="130" spans="2:12" s="27" customFormat="1">
      <c r="B130" s="28"/>
      <c r="C130" s="28"/>
      <c r="D130" s="47"/>
      <c r="E130" s="47"/>
      <c r="F130" s="47"/>
      <c r="G130" s="47"/>
      <c r="H130" s="28"/>
      <c r="I130" s="28"/>
      <c r="J130" s="28"/>
      <c r="K130" s="28"/>
      <c r="L130" s="28"/>
    </row>
    <row r="131" spans="2:12" s="27" customFormat="1">
      <c r="B131" s="28"/>
      <c r="C131" s="28"/>
      <c r="D131" s="47"/>
      <c r="E131" s="47"/>
      <c r="F131" s="47"/>
      <c r="G131" s="47"/>
      <c r="H131" s="28"/>
      <c r="I131" s="28"/>
      <c r="J131" s="28"/>
      <c r="K131" s="28"/>
      <c r="L131" s="28"/>
    </row>
    <row r="132" spans="2:12" s="27" customFormat="1">
      <c r="B132" s="28"/>
      <c r="C132" s="28"/>
      <c r="D132" s="47"/>
      <c r="E132" s="47"/>
      <c r="F132" s="47"/>
      <c r="G132" s="47"/>
      <c r="H132" s="28"/>
      <c r="I132" s="28"/>
      <c r="J132" s="28"/>
      <c r="K132" s="28"/>
      <c r="L132" s="28"/>
    </row>
    <row r="133" spans="2:12" s="27" customFormat="1">
      <c r="B133" s="28"/>
      <c r="C133" s="28"/>
      <c r="D133" s="47"/>
      <c r="E133" s="47"/>
      <c r="F133" s="47"/>
      <c r="G133" s="47"/>
      <c r="H133" s="28"/>
      <c r="I133" s="28"/>
      <c r="J133" s="28"/>
      <c r="K133" s="28"/>
      <c r="L133" s="28"/>
    </row>
    <row r="134" spans="2:12" s="27" customFormat="1">
      <c r="B134" s="28"/>
      <c r="C134" s="28"/>
      <c r="D134" s="47"/>
      <c r="E134" s="47"/>
      <c r="F134" s="47"/>
      <c r="G134" s="47"/>
      <c r="H134" s="28"/>
      <c r="I134" s="28"/>
      <c r="J134" s="28"/>
      <c r="K134" s="28"/>
      <c r="L134" s="28"/>
    </row>
    <row r="135" spans="2:12" s="27" customFormat="1">
      <c r="B135" s="28"/>
      <c r="C135" s="28"/>
      <c r="D135" s="47"/>
      <c r="E135" s="47"/>
      <c r="F135" s="47"/>
      <c r="G135" s="47"/>
      <c r="H135" s="28"/>
      <c r="I135" s="28"/>
      <c r="J135" s="28"/>
      <c r="K135" s="28"/>
      <c r="L135" s="28"/>
    </row>
    <row r="136" spans="2:12" s="27" customFormat="1">
      <c r="B136" s="28"/>
      <c r="C136" s="28"/>
      <c r="D136" s="47"/>
      <c r="E136" s="47"/>
      <c r="F136" s="47"/>
      <c r="G136" s="47"/>
      <c r="H136" s="28"/>
      <c r="I136" s="28"/>
      <c r="J136" s="28"/>
      <c r="K136" s="28"/>
      <c r="L136" s="28"/>
    </row>
    <row r="137" spans="2:12" s="27" customFormat="1">
      <c r="B137" s="28"/>
      <c r="C137" s="28"/>
      <c r="D137" s="47"/>
      <c r="E137" s="47"/>
      <c r="F137" s="47"/>
      <c r="G137" s="47"/>
      <c r="H137" s="28"/>
      <c r="I137" s="28"/>
      <c r="J137" s="28"/>
      <c r="K137" s="28"/>
      <c r="L137" s="28"/>
    </row>
    <row r="138" spans="2:12" s="27" customFormat="1">
      <c r="B138" s="28"/>
      <c r="C138" s="28"/>
      <c r="D138" s="47"/>
      <c r="E138" s="47"/>
      <c r="F138" s="47"/>
      <c r="G138" s="47"/>
      <c r="H138" s="28"/>
      <c r="I138" s="28"/>
      <c r="J138" s="28"/>
      <c r="K138" s="28"/>
      <c r="L138" s="28"/>
    </row>
    <row r="139" spans="2:12" s="27" customFormat="1">
      <c r="B139" s="28"/>
      <c r="C139" s="28"/>
      <c r="D139" s="47"/>
      <c r="E139" s="47"/>
      <c r="F139" s="47"/>
      <c r="G139" s="47"/>
      <c r="H139" s="28"/>
      <c r="I139" s="28"/>
      <c r="J139" s="28"/>
      <c r="K139" s="28"/>
      <c r="L139" s="28"/>
    </row>
    <row r="140" spans="2:12" s="27" customFormat="1">
      <c r="B140" s="28"/>
      <c r="C140" s="28"/>
      <c r="D140" s="47"/>
      <c r="E140" s="47"/>
      <c r="F140" s="47"/>
      <c r="G140" s="47"/>
      <c r="H140" s="28"/>
      <c r="I140" s="28"/>
      <c r="J140" s="28"/>
      <c r="K140" s="28"/>
      <c r="L140" s="28"/>
    </row>
    <row r="141" spans="2:12" s="27" customFormat="1">
      <c r="B141" s="28"/>
      <c r="C141" s="28"/>
      <c r="D141" s="47"/>
      <c r="E141" s="47"/>
      <c r="F141" s="47"/>
      <c r="G141" s="47"/>
      <c r="H141" s="28"/>
      <c r="I141" s="28"/>
      <c r="J141" s="28"/>
      <c r="K141" s="28"/>
      <c r="L141" s="28"/>
    </row>
    <row r="142" spans="2:12" s="27" customFormat="1">
      <c r="B142" s="28"/>
      <c r="C142" s="28"/>
      <c r="D142" s="47"/>
      <c r="E142" s="47"/>
      <c r="F142" s="47"/>
      <c r="G142" s="47"/>
      <c r="H142" s="28"/>
      <c r="I142" s="28"/>
      <c r="J142" s="28"/>
      <c r="K142" s="28"/>
      <c r="L142" s="28"/>
    </row>
    <row r="143" spans="2:12" s="27" customFormat="1">
      <c r="B143" s="28"/>
      <c r="C143" s="28"/>
      <c r="D143" s="47"/>
      <c r="E143" s="47"/>
      <c r="F143" s="47"/>
      <c r="G143" s="47"/>
      <c r="H143" s="28"/>
      <c r="I143" s="28"/>
      <c r="J143" s="28"/>
      <c r="K143" s="28"/>
      <c r="L143" s="28"/>
    </row>
    <row r="144" spans="2:12" s="27" customFormat="1">
      <c r="B144" s="28"/>
      <c r="C144" s="28"/>
      <c r="D144" s="47"/>
      <c r="E144" s="47"/>
      <c r="F144" s="47"/>
      <c r="G144" s="47"/>
      <c r="H144" s="28"/>
      <c r="I144" s="28"/>
      <c r="J144" s="28"/>
      <c r="K144" s="28"/>
      <c r="L144" s="28"/>
    </row>
    <row r="145" spans="2:12" s="27" customFormat="1">
      <c r="B145" s="28"/>
      <c r="C145" s="28"/>
      <c r="D145" s="47"/>
      <c r="E145" s="47"/>
      <c r="F145" s="47"/>
      <c r="G145" s="47"/>
      <c r="H145" s="28"/>
      <c r="I145" s="28"/>
      <c r="J145" s="28"/>
      <c r="K145" s="28"/>
      <c r="L145" s="28"/>
    </row>
    <row r="146" spans="2:12" s="27" customFormat="1">
      <c r="B146" s="28"/>
      <c r="C146" s="28"/>
      <c r="D146" s="47"/>
      <c r="E146" s="47"/>
      <c r="F146" s="47"/>
      <c r="G146" s="47"/>
      <c r="H146" s="28"/>
      <c r="I146" s="28"/>
      <c r="J146" s="28"/>
      <c r="K146" s="28"/>
      <c r="L146" s="28"/>
    </row>
    <row r="147" spans="2:12" s="27" customFormat="1">
      <c r="B147" s="28"/>
      <c r="C147" s="28"/>
      <c r="D147" s="47"/>
      <c r="E147" s="47"/>
      <c r="F147" s="47"/>
      <c r="G147" s="47"/>
      <c r="H147" s="28"/>
      <c r="I147" s="28"/>
      <c r="J147" s="28"/>
      <c r="K147" s="28"/>
      <c r="L147" s="28"/>
    </row>
    <row r="148" spans="2:12" s="27" customFormat="1">
      <c r="B148" s="28"/>
      <c r="C148" s="28"/>
      <c r="D148" s="47"/>
      <c r="E148" s="47"/>
      <c r="F148" s="47"/>
      <c r="G148" s="47"/>
      <c r="H148" s="28"/>
      <c r="I148" s="28"/>
      <c r="J148" s="28"/>
      <c r="K148" s="28"/>
      <c r="L148" s="28"/>
    </row>
    <row r="149" spans="2:12" s="27" customFormat="1">
      <c r="B149" s="28"/>
      <c r="C149" s="28"/>
      <c r="D149" s="47"/>
      <c r="E149" s="47"/>
      <c r="F149" s="47"/>
      <c r="G149" s="47"/>
      <c r="H149" s="28"/>
      <c r="I149" s="28"/>
      <c r="J149" s="28"/>
      <c r="K149" s="28"/>
      <c r="L149" s="28"/>
    </row>
    <row r="150" spans="2:12" s="27" customFormat="1">
      <c r="B150" s="28"/>
      <c r="C150" s="28"/>
      <c r="D150" s="47"/>
      <c r="E150" s="47"/>
      <c r="F150" s="47"/>
      <c r="G150" s="47"/>
      <c r="H150" s="28"/>
      <c r="I150" s="28"/>
      <c r="J150" s="28"/>
      <c r="K150" s="28"/>
      <c r="L150" s="28"/>
    </row>
    <row r="151" spans="2:12" s="27" customFormat="1">
      <c r="B151" s="28"/>
      <c r="C151" s="28"/>
      <c r="D151" s="47"/>
      <c r="E151" s="47"/>
      <c r="F151" s="47"/>
      <c r="G151" s="47"/>
      <c r="H151" s="28"/>
      <c r="I151" s="28"/>
      <c r="J151" s="28"/>
      <c r="K151" s="28"/>
      <c r="L151" s="28"/>
    </row>
    <row r="152" spans="2:12" s="27" customFormat="1">
      <c r="B152" s="28"/>
      <c r="C152" s="28"/>
      <c r="D152" s="47"/>
      <c r="E152" s="47"/>
      <c r="F152" s="47"/>
      <c r="G152" s="47"/>
      <c r="H152" s="28"/>
      <c r="I152" s="28"/>
      <c r="J152" s="28"/>
      <c r="K152" s="28"/>
      <c r="L152" s="28"/>
    </row>
    <row r="153" spans="2:12" s="27" customFormat="1">
      <c r="B153" s="28"/>
      <c r="C153" s="28"/>
      <c r="D153" s="47"/>
      <c r="E153" s="47"/>
      <c r="F153" s="47"/>
      <c r="G153" s="47"/>
      <c r="H153" s="28"/>
      <c r="I153" s="28"/>
      <c r="J153" s="28"/>
      <c r="K153" s="28"/>
      <c r="L153" s="28"/>
    </row>
    <row r="154" spans="2:12" s="27" customFormat="1">
      <c r="B154" s="28"/>
      <c r="C154" s="28"/>
      <c r="D154" s="47"/>
      <c r="E154" s="47"/>
      <c r="F154" s="47"/>
      <c r="G154" s="47"/>
      <c r="H154" s="28"/>
      <c r="I154" s="28"/>
      <c r="J154" s="28"/>
      <c r="K154" s="28"/>
      <c r="L154" s="28"/>
    </row>
    <row r="155" spans="2:12" s="27" customFormat="1">
      <c r="B155" s="28"/>
      <c r="C155" s="28"/>
      <c r="D155" s="47"/>
      <c r="E155" s="47"/>
      <c r="F155" s="47"/>
      <c r="G155" s="47"/>
      <c r="H155" s="28"/>
      <c r="I155" s="28"/>
      <c r="J155" s="28"/>
      <c r="K155" s="28"/>
      <c r="L155" s="28"/>
    </row>
    <row r="156" spans="2:12" s="27" customFormat="1">
      <c r="B156" s="28"/>
      <c r="C156" s="28"/>
      <c r="D156" s="47"/>
      <c r="E156" s="47"/>
      <c r="F156" s="47"/>
      <c r="G156" s="47"/>
      <c r="H156" s="28"/>
      <c r="I156" s="28"/>
      <c r="J156" s="28"/>
      <c r="K156" s="28"/>
      <c r="L156" s="28"/>
    </row>
    <row r="157" spans="2:12" s="27" customFormat="1">
      <c r="B157" s="28"/>
      <c r="C157" s="28"/>
      <c r="D157" s="47"/>
      <c r="E157" s="47"/>
      <c r="F157" s="47"/>
      <c r="G157" s="47"/>
      <c r="H157" s="28"/>
      <c r="I157" s="28"/>
      <c r="J157" s="28"/>
      <c r="K157" s="28"/>
      <c r="L157" s="28"/>
    </row>
    <row r="158" spans="2:12" s="27" customFormat="1">
      <c r="B158" s="28"/>
      <c r="C158" s="28"/>
      <c r="D158" s="47"/>
      <c r="E158" s="47"/>
      <c r="F158" s="47"/>
      <c r="G158" s="47"/>
      <c r="H158" s="28"/>
      <c r="I158" s="28"/>
      <c r="J158" s="28"/>
      <c r="K158" s="28"/>
      <c r="L158" s="28"/>
    </row>
    <row r="159" spans="2:12" s="27" customFormat="1">
      <c r="B159" s="28"/>
      <c r="C159" s="28"/>
      <c r="D159" s="47"/>
      <c r="E159" s="47"/>
      <c r="F159" s="47"/>
      <c r="G159" s="47"/>
      <c r="H159" s="28"/>
      <c r="I159" s="28"/>
      <c r="J159" s="28"/>
      <c r="K159" s="28"/>
      <c r="L159" s="28"/>
    </row>
    <row r="160" spans="2:12" s="27" customFormat="1">
      <c r="B160" s="28"/>
      <c r="C160" s="28"/>
      <c r="D160" s="47"/>
      <c r="E160" s="47"/>
      <c r="F160" s="47"/>
      <c r="G160" s="47"/>
      <c r="H160" s="28"/>
      <c r="I160" s="28"/>
      <c r="J160" s="28"/>
      <c r="K160" s="28"/>
      <c r="L160" s="28"/>
    </row>
    <row r="161" spans="2:12" s="27" customFormat="1">
      <c r="B161" s="28"/>
      <c r="C161" s="28"/>
      <c r="D161" s="47"/>
      <c r="E161" s="47"/>
      <c r="F161" s="47"/>
      <c r="G161" s="47"/>
      <c r="H161" s="28"/>
      <c r="I161" s="28"/>
      <c r="J161" s="28"/>
      <c r="K161" s="28"/>
      <c r="L161" s="28"/>
    </row>
    <row r="162" spans="2:12" s="27" customFormat="1">
      <c r="B162" s="28"/>
      <c r="C162" s="28"/>
      <c r="D162" s="47"/>
      <c r="E162" s="47"/>
      <c r="F162" s="47"/>
      <c r="G162" s="47"/>
      <c r="H162" s="28"/>
      <c r="I162" s="28"/>
      <c r="J162" s="28"/>
      <c r="K162" s="28"/>
      <c r="L162" s="28"/>
    </row>
    <row r="163" spans="2:12" s="27" customFormat="1">
      <c r="B163" s="28"/>
      <c r="C163" s="28"/>
      <c r="D163" s="47"/>
      <c r="E163" s="47"/>
      <c r="F163" s="47"/>
      <c r="G163" s="47"/>
      <c r="H163" s="28"/>
      <c r="I163" s="28"/>
      <c r="J163" s="28"/>
      <c r="K163" s="28"/>
      <c r="L163" s="28"/>
    </row>
    <row r="164" spans="2:12" s="27" customFormat="1">
      <c r="B164" s="28"/>
      <c r="C164" s="28"/>
      <c r="D164" s="47"/>
      <c r="E164" s="47"/>
      <c r="F164" s="47"/>
      <c r="G164" s="47"/>
      <c r="H164" s="28"/>
      <c r="I164" s="28"/>
      <c r="J164" s="28"/>
      <c r="K164" s="28"/>
      <c r="L164" s="28"/>
    </row>
    <row r="165" spans="2:12">
      <c r="B165" s="28"/>
      <c r="C165" s="28"/>
      <c r="H165" s="28"/>
    </row>
    <row r="166" spans="2:12">
      <c r="B166" s="28"/>
      <c r="C166" s="28"/>
      <c r="H166" s="28"/>
    </row>
    <row r="167" spans="2:12">
      <c r="B167" s="28"/>
      <c r="C167" s="28"/>
      <c r="H167" s="28"/>
    </row>
    <row r="168" spans="2:12">
      <c r="B168" s="28"/>
      <c r="C168" s="28"/>
      <c r="H168" s="28"/>
    </row>
    <row r="169" spans="2:12">
      <c r="B169" s="28"/>
      <c r="C169" s="28"/>
      <c r="H169" s="28"/>
    </row>
    <row r="170" spans="2:12">
      <c r="B170" s="28"/>
      <c r="C170" s="28"/>
      <c r="H170" s="28"/>
    </row>
    <row r="171" spans="2:12">
      <c r="B171" s="28"/>
      <c r="C171" s="28"/>
      <c r="H171" s="28"/>
    </row>
    <row r="172" spans="2:12">
      <c r="B172" s="28"/>
      <c r="C172" s="28"/>
      <c r="H172" s="28"/>
    </row>
    <row r="173" spans="2:12">
      <c r="B173" s="28"/>
      <c r="C173" s="28"/>
      <c r="H173" s="28"/>
    </row>
    <row r="174" spans="2:12">
      <c r="B174" s="28"/>
      <c r="C174" s="28"/>
      <c r="H174" s="28"/>
    </row>
    <row r="175" spans="2:12">
      <c r="B175" s="28"/>
      <c r="C175" s="28"/>
      <c r="H175" s="28"/>
    </row>
    <row r="176" spans="2:12">
      <c r="B176" s="28"/>
      <c r="C176" s="28"/>
      <c r="H176" s="28"/>
    </row>
    <row r="177" spans="2:8">
      <c r="B177" s="28"/>
      <c r="C177" s="28"/>
      <c r="H177" s="28"/>
    </row>
    <row r="178" spans="2:8">
      <c r="B178" s="28"/>
      <c r="C178" s="28"/>
      <c r="H178" s="28"/>
    </row>
    <row r="179" spans="2:8">
      <c r="B179" s="28"/>
      <c r="C179" s="28"/>
      <c r="H179" s="28"/>
    </row>
    <row r="180" spans="2:8">
      <c r="B180" s="28"/>
      <c r="C180" s="28"/>
      <c r="H180" s="28"/>
    </row>
    <row r="181" spans="2:8">
      <c r="B181" s="28"/>
      <c r="C181" s="28"/>
      <c r="H181" s="28"/>
    </row>
    <row r="182" spans="2:8">
      <c r="B182" s="28"/>
      <c r="C182" s="28"/>
    </row>
    <row r="183" spans="2:8">
      <c r="B183" s="28"/>
      <c r="C183" s="28"/>
    </row>
    <row r="184" spans="2:8">
      <c r="B184" s="28"/>
      <c r="C184" s="28"/>
    </row>
    <row r="185" spans="2:8">
      <c r="B185" s="28"/>
      <c r="C185" s="28"/>
    </row>
    <row r="186" spans="2:8">
      <c r="B186" s="28"/>
      <c r="C186" s="28"/>
    </row>
    <row r="187" spans="2:8">
      <c r="B187" s="28"/>
      <c r="C187" s="28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685A-6D07-4676-9758-0F6747038F96}">
  <sheetPr>
    <tabColor rgb="FF00B0F0"/>
  </sheetPr>
  <dimension ref="A1:Q178"/>
  <sheetViews>
    <sheetView workbookViewId="0">
      <selection activeCell="M11" sqref="M11"/>
    </sheetView>
  </sheetViews>
  <sheetFormatPr defaultColWidth="4.125" defaultRowHeight="13.5"/>
  <cols>
    <col min="1" max="1" width="26.625" style="1" customWidth="1"/>
    <col min="2" max="2" width="3.375" style="1" customWidth="1"/>
    <col min="3" max="3" width="2.875" style="1" customWidth="1"/>
    <col min="4" max="4" width="4.125" style="10"/>
    <col min="5" max="5" width="4.125" style="10" customWidth="1"/>
    <col min="6" max="6" width="4.125" style="10"/>
    <col min="7" max="7" width="4.125" style="10" customWidth="1"/>
    <col min="8" max="8" width="4.125" style="10"/>
    <col min="9" max="9" width="4.125" style="10" customWidth="1"/>
    <col min="10" max="11" width="4.375" style="3" hidden="1" customWidth="1"/>
    <col min="12" max="14" width="4.5" style="3" customWidth="1"/>
    <col min="15" max="16384" width="4.125" style="1"/>
  </cols>
  <sheetData>
    <row r="1" spans="1:14">
      <c r="A1" s="123" t="s">
        <v>395</v>
      </c>
      <c r="B1" s="23"/>
      <c r="C1" s="23"/>
    </row>
    <row r="2" spans="1:14">
      <c r="A2" s="2" t="s">
        <v>71</v>
      </c>
      <c r="B2" s="2"/>
      <c r="C2" s="2"/>
    </row>
    <row r="3" spans="1:14" s="2" customFormat="1">
      <c r="A3" s="2" t="s">
        <v>44</v>
      </c>
      <c r="D3" s="11"/>
      <c r="E3" s="11"/>
      <c r="F3" s="11"/>
      <c r="G3" s="11"/>
      <c r="H3" s="11"/>
      <c r="I3" s="11"/>
      <c r="J3" s="3"/>
      <c r="K3" s="3"/>
      <c r="L3" s="4"/>
      <c r="M3" s="4"/>
      <c r="N3" s="4"/>
    </row>
    <row r="4" spans="1:14">
      <c r="A4" s="5" t="s">
        <v>8</v>
      </c>
      <c r="B4" s="5"/>
      <c r="C4" s="5"/>
      <c r="D4" s="94" t="s">
        <v>0</v>
      </c>
      <c r="E4" s="104" t="s">
        <v>2</v>
      </c>
      <c r="F4" s="94" t="s">
        <v>0</v>
      </c>
      <c r="G4" s="104" t="s">
        <v>2</v>
      </c>
      <c r="H4" s="94" t="s">
        <v>0</v>
      </c>
      <c r="I4" s="104" t="s">
        <v>2</v>
      </c>
      <c r="J4" s="6"/>
      <c r="K4" s="7"/>
      <c r="L4" s="196" t="s">
        <v>52</v>
      </c>
      <c r="M4" s="197" t="s">
        <v>52</v>
      </c>
      <c r="N4" s="198" t="s">
        <v>52</v>
      </c>
    </row>
    <row r="5" spans="1:14" s="16" customFormat="1">
      <c r="A5" s="17" t="s">
        <v>9</v>
      </c>
      <c r="B5" s="17"/>
      <c r="C5" s="17"/>
      <c r="D5" s="502" t="s">
        <v>255</v>
      </c>
      <c r="E5" s="503"/>
      <c r="F5" s="502" t="s">
        <v>256</v>
      </c>
      <c r="G5" s="503"/>
      <c r="H5" s="502" t="s">
        <v>310</v>
      </c>
      <c r="I5" s="503"/>
      <c r="J5" s="6"/>
      <c r="K5" s="7"/>
      <c r="L5" s="329" t="s">
        <v>60</v>
      </c>
      <c r="M5" s="330" t="s">
        <v>60</v>
      </c>
      <c r="N5" s="331" t="s">
        <v>60</v>
      </c>
    </row>
    <row r="6" spans="1:14" s="27" customFormat="1">
      <c r="A6" s="24" t="s">
        <v>298</v>
      </c>
      <c r="B6" s="270">
        <v>13</v>
      </c>
      <c r="C6" s="270" t="s">
        <v>179</v>
      </c>
      <c r="D6" s="100">
        <v>0</v>
      </c>
      <c r="E6" s="106">
        <v>0</v>
      </c>
      <c r="F6" s="100">
        <v>0</v>
      </c>
      <c r="G6" s="106">
        <v>0</v>
      </c>
      <c r="H6" s="100">
        <v>0</v>
      </c>
      <c r="I6" s="106">
        <v>0</v>
      </c>
      <c r="J6" s="63">
        <v>0</v>
      </c>
      <c r="K6" s="304">
        <v>0</v>
      </c>
      <c r="L6" s="53">
        <v>0.30902777777777779</v>
      </c>
      <c r="M6" s="143">
        <v>0.41666666666666669</v>
      </c>
      <c r="N6" s="54">
        <v>0.58680555555555558</v>
      </c>
    </row>
    <row r="7" spans="1:14" s="27" customFormat="1">
      <c r="A7" s="26" t="s">
        <v>264</v>
      </c>
      <c r="B7" s="273">
        <v>15</v>
      </c>
      <c r="C7" s="273" t="s">
        <v>245</v>
      </c>
      <c r="D7" s="69">
        <v>1.4</v>
      </c>
      <c r="E7" s="107">
        <f t="shared" ref="E7:E14" si="0">E6+D7</f>
        <v>1.4</v>
      </c>
      <c r="F7" s="69">
        <v>1.4</v>
      </c>
      <c r="G7" s="107">
        <f t="shared" ref="G7:G10" si="1">G6+F7</f>
        <v>1.4</v>
      </c>
      <c r="H7" s="69">
        <v>1.4</v>
      </c>
      <c r="I7" s="107">
        <f t="shared" ref="I7:I10" si="2">I6+H7</f>
        <v>1.4</v>
      </c>
      <c r="J7" s="64">
        <v>1.3888888888888889E-3</v>
      </c>
      <c r="K7" s="305">
        <v>1.3888888888888889E-3</v>
      </c>
      <c r="L7" s="29">
        <f>L6+$J7</f>
        <v>0.31041666666666667</v>
      </c>
      <c r="M7" s="30">
        <f t="shared" ref="M7:M10" si="3">M6+$K7</f>
        <v>0.41805555555555557</v>
      </c>
      <c r="N7" s="31">
        <f>N6+$J7</f>
        <v>0.58819444444444446</v>
      </c>
    </row>
    <row r="8" spans="1:14" s="27" customFormat="1">
      <c r="A8" s="26" t="s">
        <v>236</v>
      </c>
      <c r="B8" s="271">
        <v>4</v>
      </c>
      <c r="C8" s="271" t="s">
        <v>179</v>
      </c>
      <c r="D8" s="69">
        <v>0.3</v>
      </c>
      <c r="E8" s="107">
        <f t="shared" si="0"/>
        <v>1.7</v>
      </c>
      <c r="F8" s="69">
        <v>0.3</v>
      </c>
      <c r="G8" s="107">
        <f t="shared" si="1"/>
        <v>1.7</v>
      </c>
      <c r="H8" s="69">
        <v>0.3</v>
      </c>
      <c r="I8" s="107">
        <f t="shared" si="2"/>
        <v>1.7</v>
      </c>
      <c r="J8" s="64">
        <v>6.9444444444444447E-4</v>
      </c>
      <c r="K8" s="305">
        <v>6.9444444444444447E-4</v>
      </c>
      <c r="L8" s="29">
        <f t="shared" ref="L8:L15" si="4">L7+$J8</f>
        <v>0.31111111111111112</v>
      </c>
      <c r="M8" s="30">
        <f t="shared" si="3"/>
        <v>0.41875000000000001</v>
      </c>
      <c r="N8" s="31">
        <f t="shared" ref="N8:N36" si="5">N7+$J8</f>
        <v>0.58888888888888891</v>
      </c>
    </row>
    <row r="9" spans="1:14" s="27" customFormat="1">
      <c r="A9" s="32" t="s">
        <v>237</v>
      </c>
      <c r="B9" s="270">
        <v>9</v>
      </c>
      <c r="C9" s="270" t="s">
        <v>179</v>
      </c>
      <c r="D9" s="67">
        <v>1.2</v>
      </c>
      <c r="E9" s="102">
        <f t="shared" si="0"/>
        <v>2.9</v>
      </c>
      <c r="F9" s="67">
        <v>1.2</v>
      </c>
      <c r="G9" s="102">
        <f t="shared" si="1"/>
        <v>2.9</v>
      </c>
      <c r="H9" s="67">
        <v>1.2</v>
      </c>
      <c r="I9" s="102">
        <f t="shared" si="2"/>
        <v>2.9</v>
      </c>
      <c r="J9" s="63">
        <v>1.3888888888888889E-3</v>
      </c>
      <c r="K9" s="304">
        <v>1.3888888888888889E-3</v>
      </c>
      <c r="L9" s="29">
        <f t="shared" si="4"/>
        <v>0.3125</v>
      </c>
      <c r="M9" s="30">
        <f t="shared" si="3"/>
        <v>0.4201388888888889</v>
      </c>
      <c r="N9" s="31">
        <f t="shared" si="5"/>
        <v>0.59027777777777779</v>
      </c>
    </row>
    <row r="10" spans="1:14" s="27" customFormat="1">
      <c r="A10" s="26" t="s">
        <v>239</v>
      </c>
      <c r="B10" s="271">
        <v>109</v>
      </c>
      <c r="C10" s="271" t="s">
        <v>246</v>
      </c>
      <c r="D10" s="69">
        <v>0.8</v>
      </c>
      <c r="E10" s="107">
        <f t="shared" si="0"/>
        <v>3.7</v>
      </c>
      <c r="F10" s="69">
        <v>0.8</v>
      </c>
      <c r="G10" s="107">
        <f t="shared" si="1"/>
        <v>3.7</v>
      </c>
      <c r="H10" s="69">
        <v>0.8</v>
      </c>
      <c r="I10" s="107">
        <f t="shared" si="2"/>
        <v>3.7</v>
      </c>
      <c r="J10" s="64">
        <v>6.9444444444444447E-4</v>
      </c>
      <c r="K10" s="305">
        <v>6.9444444444444447E-4</v>
      </c>
      <c r="L10" s="29">
        <f t="shared" si="4"/>
        <v>0.31319444444444444</v>
      </c>
      <c r="M10" s="30">
        <f t="shared" si="3"/>
        <v>0.42083333333333334</v>
      </c>
      <c r="N10" s="31">
        <f t="shared" si="5"/>
        <v>0.59097222222222223</v>
      </c>
    </row>
    <row r="11" spans="1:14" s="37" customFormat="1">
      <c r="A11" s="32" t="s">
        <v>305</v>
      </c>
      <c r="B11" s="270">
        <v>15</v>
      </c>
      <c r="C11" s="270" t="s">
        <v>179</v>
      </c>
      <c r="D11" s="67" t="s">
        <v>187</v>
      </c>
      <c r="E11" s="102" t="s">
        <v>187</v>
      </c>
      <c r="F11" s="67">
        <v>0.9</v>
      </c>
      <c r="G11" s="102">
        <f t="shared" ref="G11:G12" si="6">G10+F11</f>
        <v>4.6000000000000005</v>
      </c>
      <c r="H11" s="67" t="s">
        <v>187</v>
      </c>
      <c r="I11" s="102" t="s">
        <v>187</v>
      </c>
      <c r="J11" s="63" t="s">
        <v>187</v>
      </c>
      <c r="K11" s="304">
        <v>2.7777777777777779E-3</v>
      </c>
      <c r="L11" s="38" t="s">
        <v>187</v>
      </c>
      <c r="M11" s="39">
        <f>M10+$K11</f>
        <v>0.4236111111111111</v>
      </c>
      <c r="N11" s="40" t="s">
        <v>187</v>
      </c>
    </row>
    <row r="12" spans="1:14" s="27" customFormat="1">
      <c r="A12" s="25" t="s">
        <v>270</v>
      </c>
      <c r="B12" s="271">
        <v>108</v>
      </c>
      <c r="C12" s="271" t="s">
        <v>246</v>
      </c>
      <c r="D12" s="69">
        <v>1.1000000000000001</v>
      </c>
      <c r="E12" s="107">
        <f>E10+D12</f>
        <v>4.8000000000000007</v>
      </c>
      <c r="F12" s="69">
        <v>1</v>
      </c>
      <c r="G12" s="107">
        <f t="shared" si="6"/>
        <v>5.6000000000000005</v>
      </c>
      <c r="H12" s="69">
        <v>1.1000000000000001</v>
      </c>
      <c r="I12" s="107">
        <f>I10+H12</f>
        <v>4.8000000000000007</v>
      </c>
      <c r="J12" s="64">
        <v>1.3888888888888889E-3</v>
      </c>
      <c r="K12" s="305">
        <v>1.3888888888888889E-3</v>
      </c>
      <c r="L12" s="29">
        <v>0.31458333333333333</v>
      </c>
      <c r="M12" s="30">
        <f t="shared" ref="M12" si="7">M11+$K12</f>
        <v>0.42499999999999999</v>
      </c>
      <c r="N12" s="31">
        <f>N10+$J12</f>
        <v>0.59236111111111112</v>
      </c>
    </row>
    <row r="13" spans="1:14" s="27" customFormat="1">
      <c r="A13" s="26" t="s">
        <v>311</v>
      </c>
      <c r="B13" s="322" t="s">
        <v>312</v>
      </c>
      <c r="C13" s="271" t="s">
        <v>245</v>
      </c>
      <c r="D13" s="69">
        <v>2.2000000000000002</v>
      </c>
      <c r="E13" s="107">
        <f t="shared" si="0"/>
        <v>7.0000000000000009</v>
      </c>
      <c r="F13" s="69" t="s">
        <v>187</v>
      </c>
      <c r="G13" s="107" t="s">
        <v>187</v>
      </c>
      <c r="H13" s="69">
        <v>2.2000000000000002</v>
      </c>
      <c r="I13" s="107">
        <f t="shared" ref="I13:I15" si="8">I12+H13</f>
        <v>7.0000000000000009</v>
      </c>
      <c r="J13" s="64">
        <v>2.0833333333333333E-3</v>
      </c>
      <c r="K13" s="305" t="s">
        <v>187</v>
      </c>
      <c r="L13" s="29">
        <f t="shared" ref="L13:L14" si="9">L12+$J13</f>
        <v>0.31666666666666665</v>
      </c>
      <c r="M13" s="404"/>
      <c r="N13" s="31">
        <f t="shared" ref="N13:N14" si="10">N12+$J13</f>
        <v>0.59444444444444444</v>
      </c>
    </row>
    <row r="14" spans="1:14" s="27" customFormat="1">
      <c r="A14" s="248" t="s">
        <v>38</v>
      </c>
      <c r="B14" s="278" t="s">
        <v>65</v>
      </c>
      <c r="C14" s="272" t="s">
        <v>179</v>
      </c>
      <c r="D14" s="69">
        <v>1.4</v>
      </c>
      <c r="E14" s="107">
        <f t="shared" si="0"/>
        <v>8.4</v>
      </c>
      <c r="F14" s="69" t="s">
        <v>187</v>
      </c>
      <c r="G14" s="107" t="s">
        <v>187</v>
      </c>
      <c r="H14" s="69">
        <v>1.4</v>
      </c>
      <c r="I14" s="107">
        <f t="shared" si="8"/>
        <v>8.4</v>
      </c>
      <c r="J14" s="64">
        <v>1.3888888888888889E-3</v>
      </c>
      <c r="K14" s="305" t="s">
        <v>187</v>
      </c>
      <c r="L14" s="29">
        <f t="shared" si="9"/>
        <v>0.31805555555555554</v>
      </c>
      <c r="M14" s="404" t="s">
        <v>187</v>
      </c>
      <c r="N14" s="31">
        <f t="shared" si="10"/>
        <v>0.59583333333333333</v>
      </c>
    </row>
    <row r="15" spans="1:14" s="27" customFormat="1">
      <c r="A15" s="248" t="s">
        <v>304</v>
      </c>
      <c r="B15" s="272" t="s">
        <v>65</v>
      </c>
      <c r="C15" s="272" t="s">
        <v>179</v>
      </c>
      <c r="D15" s="69">
        <v>1</v>
      </c>
      <c r="E15" s="107">
        <f t="shared" ref="E15:E32" si="11">E14+D15</f>
        <v>9.4</v>
      </c>
      <c r="F15" s="69" t="s">
        <v>187</v>
      </c>
      <c r="G15" s="107" t="s">
        <v>187</v>
      </c>
      <c r="H15" s="69">
        <v>1</v>
      </c>
      <c r="I15" s="107">
        <f t="shared" si="8"/>
        <v>9.4</v>
      </c>
      <c r="J15" s="64">
        <v>2.0833333333333333E-3</v>
      </c>
      <c r="K15" s="305" t="s">
        <v>187</v>
      </c>
      <c r="L15" s="29">
        <f t="shared" si="4"/>
        <v>0.32013888888888886</v>
      </c>
      <c r="M15" s="30" t="s">
        <v>187</v>
      </c>
      <c r="N15" s="31">
        <f t="shared" si="5"/>
        <v>0.59791666666666665</v>
      </c>
    </row>
    <row r="16" spans="1:14" s="27" customFormat="1">
      <c r="A16" s="26" t="s">
        <v>229</v>
      </c>
      <c r="B16" s="270">
        <v>79</v>
      </c>
      <c r="C16" s="290" t="s">
        <v>246</v>
      </c>
      <c r="D16" s="69" t="s">
        <v>187</v>
      </c>
      <c r="E16" s="107" t="s">
        <v>187</v>
      </c>
      <c r="F16" s="69">
        <v>2.6</v>
      </c>
      <c r="G16" s="107">
        <f>G12+F16</f>
        <v>8.2000000000000011</v>
      </c>
      <c r="H16" s="69" t="s">
        <v>187</v>
      </c>
      <c r="I16" s="107" t="s">
        <v>187</v>
      </c>
      <c r="J16" s="63" t="s">
        <v>187</v>
      </c>
      <c r="K16" s="304">
        <v>3.472222222222222E-3</v>
      </c>
      <c r="L16" s="29" t="s">
        <v>187</v>
      </c>
      <c r="M16" s="30">
        <f>M12+$K16</f>
        <v>0.4284722222222222</v>
      </c>
      <c r="N16" s="31" t="s">
        <v>187</v>
      </c>
    </row>
    <row r="17" spans="1:17" s="27" customFormat="1">
      <c r="A17" s="248" t="s">
        <v>58</v>
      </c>
      <c r="B17" s="272" t="s">
        <v>65</v>
      </c>
      <c r="C17" s="294" t="s">
        <v>246</v>
      </c>
      <c r="D17" s="69">
        <v>1.4</v>
      </c>
      <c r="E17" s="107">
        <f>E15+D17</f>
        <v>10.8</v>
      </c>
      <c r="F17" s="69">
        <v>0.8</v>
      </c>
      <c r="G17" s="107">
        <f t="shared" ref="G17:G20" si="12">G16+F17</f>
        <v>9.0000000000000018</v>
      </c>
      <c r="H17" s="69">
        <v>1.4</v>
      </c>
      <c r="I17" s="107">
        <f>I15+H17</f>
        <v>10.8</v>
      </c>
      <c r="J17" s="64">
        <v>2.0833333333333333E-3</v>
      </c>
      <c r="K17" s="305">
        <v>6.9444444444444447E-4</v>
      </c>
      <c r="L17" s="29">
        <f>L15+$J17</f>
        <v>0.32222222222222219</v>
      </c>
      <c r="M17" s="30">
        <f>M16+$K17</f>
        <v>0.42916666666666664</v>
      </c>
      <c r="N17" s="31">
        <f>N15+$J17</f>
        <v>0.6</v>
      </c>
    </row>
    <row r="18" spans="1:17" s="27" customFormat="1">
      <c r="A18" s="248" t="s">
        <v>57</v>
      </c>
      <c r="B18" s="272" t="s">
        <v>65</v>
      </c>
      <c r="C18" s="294" t="s">
        <v>246</v>
      </c>
      <c r="D18" s="69">
        <v>0.8</v>
      </c>
      <c r="E18" s="107">
        <f t="shared" si="11"/>
        <v>11.600000000000001</v>
      </c>
      <c r="F18" s="69">
        <v>0.8</v>
      </c>
      <c r="G18" s="107">
        <f t="shared" si="12"/>
        <v>9.8000000000000025</v>
      </c>
      <c r="H18" s="69">
        <v>0.8</v>
      </c>
      <c r="I18" s="107">
        <f t="shared" ref="I18:I30" si="13">I17+H18</f>
        <v>11.600000000000001</v>
      </c>
      <c r="J18" s="64">
        <v>1.3888888888888889E-3</v>
      </c>
      <c r="K18" s="305">
        <v>1.3888888888888889E-3</v>
      </c>
      <c r="L18" s="29">
        <f t="shared" ref="L18:L36" si="14">L17+$J18</f>
        <v>0.32361111111111107</v>
      </c>
      <c r="M18" s="30">
        <f>M17+$K18</f>
        <v>0.43055555555555552</v>
      </c>
      <c r="N18" s="31">
        <f t="shared" si="5"/>
        <v>0.60138888888888886</v>
      </c>
    </row>
    <row r="19" spans="1:17" s="37" customFormat="1">
      <c r="A19" s="32" t="s">
        <v>228</v>
      </c>
      <c r="B19" s="270">
        <v>80</v>
      </c>
      <c r="C19" s="270" t="s">
        <v>246</v>
      </c>
      <c r="D19" s="67">
        <v>1</v>
      </c>
      <c r="E19" s="102">
        <f t="shared" si="11"/>
        <v>12.600000000000001</v>
      </c>
      <c r="F19" s="67">
        <v>1</v>
      </c>
      <c r="G19" s="102">
        <f t="shared" si="12"/>
        <v>10.800000000000002</v>
      </c>
      <c r="H19" s="67">
        <v>1</v>
      </c>
      <c r="I19" s="102">
        <f t="shared" si="13"/>
        <v>12.600000000000001</v>
      </c>
      <c r="J19" s="63">
        <v>2.0833333333333333E-3</v>
      </c>
      <c r="K19" s="304">
        <v>2.0833333333333333E-3</v>
      </c>
      <c r="L19" s="38">
        <f t="shared" si="14"/>
        <v>0.3256944444444444</v>
      </c>
      <c r="M19" s="39">
        <f>M18+$K19</f>
        <v>0.43263888888888885</v>
      </c>
      <c r="N19" s="40">
        <f t="shared" si="5"/>
        <v>0.60347222222222219</v>
      </c>
    </row>
    <row r="20" spans="1:17" s="37" customFormat="1">
      <c r="A20" s="283" t="s">
        <v>306</v>
      </c>
      <c r="B20" s="278" t="s">
        <v>65</v>
      </c>
      <c r="C20" s="332" t="s">
        <v>179</v>
      </c>
      <c r="D20" s="67">
        <v>4</v>
      </c>
      <c r="E20" s="102">
        <f t="shared" si="11"/>
        <v>16.600000000000001</v>
      </c>
      <c r="F20" s="67">
        <v>4</v>
      </c>
      <c r="G20" s="102">
        <f t="shared" si="12"/>
        <v>14.800000000000002</v>
      </c>
      <c r="H20" s="67">
        <v>4</v>
      </c>
      <c r="I20" s="102">
        <f t="shared" si="13"/>
        <v>16.600000000000001</v>
      </c>
      <c r="J20" s="63">
        <v>4.1666666666666666E-3</v>
      </c>
      <c r="K20" s="304">
        <v>4.1666666666666666E-3</v>
      </c>
      <c r="L20" s="38">
        <f t="shared" si="14"/>
        <v>0.32986111111111105</v>
      </c>
      <c r="M20" s="39">
        <f>M19+$K20</f>
        <v>0.4368055555555555</v>
      </c>
      <c r="N20" s="40">
        <f t="shared" si="5"/>
        <v>0.60763888888888884</v>
      </c>
    </row>
    <row r="21" spans="1:17" s="27" customFormat="1">
      <c r="A21" s="26" t="s">
        <v>307</v>
      </c>
      <c r="B21" s="271">
        <v>36</v>
      </c>
      <c r="C21" s="291" t="s">
        <v>179</v>
      </c>
      <c r="D21" s="69">
        <v>1.3</v>
      </c>
      <c r="E21" s="107">
        <f t="shared" si="11"/>
        <v>17.900000000000002</v>
      </c>
      <c r="F21" s="223" t="s">
        <v>187</v>
      </c>
      <c r="G21" s="233" t="s">
        <v>187</v>
      </c>
      <c r="H21" s="69">
        <v>1.3</v>
      </c>
      <c r="I21" s="107">
        <f t="shared" si="13"/>
        <v>17.900000000000002</v>
      </c>
      <c r="J21" s="64">
        <v>1.3888888888888889E-3</v>
      </c>
      <c r="K21" s="305">
        <v>1.3888888888888889E-3</v>
      </c>
      <c r="L21" s="29">
        <f t="shared" si="14"/>
        <v>0.33124999999999993</v>
      </c>
      <c r="M21" s="335" t="s">
        <v>187</v>
      </c>
      <c r="N21" s="31">
        <f t="shared" si="5"/>
        <v>0.60902777777777772</v>
      </c>
    </row>
    <row r="22" spans="1:17" s="27" customFormat="1">
      <c r="A22" s="26" t="s">
        <v>308</v>
      </c>
      <c r="B22" s="271">
        <v>37</v>
      </c>
      <c r="C22" s="291" t="s">
        <v>179</v>
      </c>
      <c r="D22" s="69">
        <v>1</v>
      </c>
      <c r="E22" s="107">
        <f t="shared" si="11"/>
        <v>18.900000000000002</v>
      </c>
      <c r="F22" s="223" t="s">
        <v>187</v>
      </c>
      <c r="G22" s="233" t="s">
        <v>187</v>
      </c>
      <c r="H22" s="69">
        <v>1</v>
      </c>
      <c r="I22" s="107">
        <f t="shared" si="13"/>
        <v>18.900000000000002</v>
      </c>
      <c r="J22" s="64">
        <v>1.3888888888888889E-3</v>
      </c>
      <c r="K22" s="305">
        <v>1.3888888888888889E-3</v>
      </c>
      <c r="L22" s="29">
        <f t="shared" si="14"/>
        <v>0.33263888888888882</v>
      </c>
      <c r="M22" s="153" t="s">
        <v>187</v>
      </c>
      <c r="N22" s="31">
        <f t="shared" si="5"/>
        <v>0.61041666666666661</v>
      </c>
    </row>
    <row r="23" spans="1:17" s="37" customFormat="1">
      <c r="A23" s="32" t="s">
        <v>309</v>
      </c>
      <c r="B23" s="270">
        <v>38</v>
      </c>
      <c r="C23" s="290" t="s">
        <v>179</v>
      </c>
      <c r="D23" s="67">
        <v>1.7</v>
      </c>
      <c r="E23" s="102">
        <f t="shared" si="11"/>
        <v>20.6</v>
      </c>
      <c r="F23" s="333" t="s">
        <v>187</v>
      </c>
      <c r="G23" s="334" t="s">
        <v>187</v>
      </c>
      <c r="H23" s="67">
        <v>1.7</v>
      </c>
      <c r="I23" s="102">
        <f t="shared" si="13"/>
        <v>20.6</v>
      </c>
      <c r="J23" s="63">
        <v>2.0833333333333333E-3</v>
      </c>
      <c r="K23" s="304">
        <v>2.0833333333333333E-3</v>
      </c>
      <c r="L23" s="38">
        <v>0.33888888888888885</v>
      </c>
      <c r="M23" s="247" t="s">
        <v>187</v>
      </c>
      <c r="N23" s="40">
        <v>0.6166666666666667</v>
      </c>
    </row>
    <row r="24" spans="1:17" s="27" customFormat="1">
      <c r="A24" s="26" t="s">
        <v>308</v>
      </c>
      <c r="B24" s="271">
        <v>37</v>
      </c>
      <c r="C24" s="291" t="s">
        <v>179</v>
      </c>
      <c r="D24" s="69">
        <v>1.7</v>
      </c>
      <c r="E24" s="107">
        <f t="shared" si="11"/>
        <v>22.3</v>
      </c>
      <c r="F24" s="223" t="s">
        <v>187</v>
      </c>
      <c r="G24" s="233" t="s">
        <v>187</v>
      </c>
      <c r="H24" s="69">
        <v>1.7</v>
      </c>
      <c r="I24" s="107">
        <f t="shared" si="13"/>
        <v>22.3</v>
      </c>
      <c r="J24" s="64">
        <v>1.3888888888888889E-3</v>
      </c>
      <c r="K24" s="305">
        <v>1.3888888888888889E-3</v>
      </c>
      <c r="L24" s="29">
        <f t="shared" si="14"/>
        <v>0.34027777777777773</v>
      </c>
      <c r="M24" s="153" t="s">
        <v>187</v>
      </c>
      <c r="N24" s="31">
        <f t="shared" si="5"/>
        <v>0.61805555555555558</v>
      </c>
    </row>
    <row r="25" spans="1:17" s="27" customFormat="1">
      <c r="A25" s="26" t="s">
        <v>307</v>
      </c>
      <c r="B25" s="271">
        <v>36</v>
      </c>
      <c r="C25" s="291" t="s">
        <v>179</v>
      </c>
      <c r="D25" s="69">
        <v>1</v>
      </c>
      <c r="E25" s="107">
        <f t="shared" si="11"/>
        <v>23.3</v>
      </c>
      <c r="F25" s="223" t="s">
        <v>187</v>
      </c>
      <c r="G25" s="233" t="s">
        <v>187</v>
      </c>
      <c r="H25" s="69">
        <v>1</v>
      </c>
      <c r="I25" s="107">
        <f t="shared" si="13"/>
        <v>23.3</v>
      </c>
      <c r="J25" s="64">
        <v>1.3888888888888889E-3</v>
      </c>
      <c r="K25" s="305">
        <v>1.3888888888888889E-3</v>
      </c>
      <c r="L25" s="29">
        <f t="shared" si="14"/>
        <v>0.34166666666666662</v>
      </c>
      <c r="M25" s="153" t="s">
        <v>187</v>
      </c>
      <c r="N25" s="31">
        <f t="shared" si="5"/>
        <v>0.61944444444444446</v>
      </c>
    </row>
    <row r="26" spans="1:17" s="37" customFormat="1">
      <c r="A26" s="283" t="s">
        <v>306</v>
      </c>
      <c r="B26" s="278" t="s">
        <v>65</v>
      </c>
      <c r="C26" s="332" t="s">
        <v>179</v>
      </c>
      <c r="D26" s="67">
        <v>1.3</v>
      </c>
      <c r="E26" s="102">
        <f t="shared" si="11"/>
        <v>24.6</v>
      </c>
      <c r="F26" s="67">
        <v>0</v>
      </c>
      <c r="G26" s="102">
        <f>G20+F26</f>
        <v>14.800000000000002</v>
      </c>
      <c r="H26" s="67">
        <v>1.3</v>
      </c>
      <c r="I26" s="102">
        <f t="shared" si="13"/>
        <v>24.6</v>
      </c>
      <c r="J26" s="63">
        <v>1.3888888888888889E-3</v>
      </c>
      <c r="K26" s="304">
        <v>1.3888888888888889E-3</v>
      </c>
      <c r="L26" s="38">
        <f t="shared" si="14"/>
        <v>0.3430555555555555</v>
      </c>
      <c r="M26" s="39">
        <v>0.4368055555555555</v>
      </c>
      <c r="N26" s="40">
        <f t="shared" si="5"/>
        <v>0.62083333333333335</v>
      </c>
    </row>
    <row r="27" spans="1:17" s="37" customFormat="1">
      <c r="A27" s="32" t="s">
        <v>228</v>
      </c>
      <c r="B27" s="270">
        <v>80</v>
      </c>
      <c r="C27" s="270" t="s">
        <v>246</v>
      </c>
      <c r="D27" s="67">
        <v>4</v>
      </c>
      <c r="E27" s="102">
        <f t="shared" si="11"/>
        <v>28.6</v>
      </c>
      <c r="F27" s="67">
        <v>4</v>
      </c>
      <c r="G27" s="102">
        <f t="shared" ref="G27:G36" si="15">G26+F27</f>
        <v>18.800000000000004</v>
      </c>
      <c r="H27" s="67">
        <v>4</v>
      </c>
      <c r="I27" s="102">
        <f t="shared" si="13"/>
        <v>28.6</v>
      </c>
      <c r="J27" s="63">
        <v>4.1666666666666666E-3</v>
      </c>
      <c r="K27" s="304">
        <v>4.1666666666666666E-3</v>
      </c>
      <c r="L27" s="38">
        <f t="shared" si="14"/>
        <v>0.34722222222222215</v>
      </c>
      <c r="M27" s="39">
        <f t="shared" ref="M27:M36" si="16">M26+$K27</f>
        <v>0.44097222222222215</v>
      </c>
      <c r="N27" s="40">
        <f t="shared" si="5"/>
        <v>0.625</v>
      </c>
    </row>
    <row r="28" spans="1:17" s="27" customFormat="1">
      <c r="A28" s="248" t="s">
        <v>58</v>
      </c>
      <c r="B28" s="272" t="s">
        <v>65</v>
      </c>
      <c r="C28" s="294" t="s">
        <v>246</v>
      </c>
      <c r="D28" s="69">
        <v>1.8</v>
      </c>
      <c r="E28" s="107">
        <f t="shared" si="11"/>
        <v>30.400000000000002</v>
      </c>
      <c r="F28" s="69">
        <v>1.8</v>
      </c>
      <c r="G28" s="107">
        <f t="shared" si="15"/>
        <v>20.600000000000005</v>
      </c>
      <c r="H28" s="69">
        <v>1.8</v>
      </c>
      <c r="I28" s="107">
        <f t="shared" si="13"/>
        <v>30.400000000000002</v>
      </c>
      <c r="J28" s="64">
        <v>1.3888888888888889E-3</v>
      </c>
      <c r="K28" s="305">
        <v>1.3888888888888889E-3</v>
      </c>
      <c r="L28" s="29">
        <f t="shared" si="14"/>
        <v>0.34861111111111104</v>
      </c>
      <c r="M28" s="30">
        <f t="shared" si="16"/>
        <v>0.44236111111111104</v>
      </c>
      <c r="N28" s="31">
        <f t="shared" si="5"/>
        <v>0.62638888888888888</v>
      </c>
    </row>
    <row r="29" spans="1:17" s="28" customFormat="1">
      <c r="A29" s="26" t="s">
        <v>229</v>
      </c>
      <c r="B29" s="270">
        <v>79</v>
      </c>
      <c r="C29" s="290" t="s">
        <v>246</v>
      </c>
      <c r="D29" s="69">
        <v>0.80000000000000426</v>
      </c>
      <c r="E29" s="107">
        <f t="shared" si="11"/>
        <v>31.200000000000006</v>
      </c>
      <c r="F29" s="69">
        <v>0.80000000000000426</v>
      </c>
      <c r="G29" s="107">
        <f t="shared" si="15"/>
        <v>21.400000000000009</v>
      </c>
      <c r="H29" s="69">
        <v>0.80000000000000426</v>
      </c>
      <c r="I29" s="107">
        <f t="shared" si="13"/>
        <v>31.200000000000006</v>
      </c>
      <c r="J29" s="64">
        <v>6.9444444444444447E-4</v>
      </c>
      <c r="K29" s="305">
        <v>6.9444444444444447E-4</v>
      </c>
      <c r="L29" s="29">
        <f t="shared" si="14"/>
        <v>0.34930555555555548</v>
      </c>
      <c r="M29" s="30">
        <f t="shared" si="16"/>
        <v>0.44305555555555548</v>
      </c>
      <c r="N29" s="31">
        <f t="shared" si="5"/>
        <v>0.62708333333333333</v>
      </c>
      <c r="O29" s="27"/>
      <c r="Q29" s="27"/>
    </row>
    <row r="30" spans="1:17" s="27" customFormat="1">
      <c r="A30" s="25" t="s">
        <v>270</v>
      </c>
      <c r="B30" s="271">
        <v>108</v>
      </c>
      <c r="C30" s="271" t="s">
        <v>246</v>
      </c>
      <c r="D30" s="69">
        <v>2.7</v>
      </c>
      <c r="E30" s="107">
        <f t="shared" si="11"/>
        <v>33.900000000000006</v>
      </c>
      <c r="F30" s="69">
        <v>2.7</v>
      </c>
      <c r="G30" s="107">
        <f t="shared" si="15"/>
        <v>24.100000000000009</v>
      </c>
      <c r="H30" s="69">
        <v>2.7</v>
      </c>
      <c r="I30" s="107">
        <f t="shared" si="13"/>
        <v>33.900000000000006</v>
      </c>
      <c r="J30" s="63">
        <v>2.0833333333333333E-3</v>
      </c>
      <c r="K30" s="304">
        <v>2.0833333333333333E-3</v>
      </c>
      <c r="L30" s="29">
        <f t="shared" si="14"/>
        <v>0.35138888888888881</v>
      </c>
      <c r="M30" s="30">
        <f t="shared" si="16"/>
        <v>0.44513888888888881</v>
      </c>
      <c r="N30" s="31">
        <f t="shared" si="5"/>
        <v>0.62916666666666665</v>
      </c>
    </row>
    <row r="31" spans="1:17" s="37" customFormat="1">
      <c r="A31" s="32" t="s">
        <v>305</v>
      </c>
      <c r="B31" s="270">
        <v>15</v>
      </c>
      <c r="C31" s="270" t="s">
        <v>179</v>
      </c>
      <c r="D31" s="67">
        <v>1</v>
      </c>
      <c r="E31" s="102">
        <f t="shared" si="11"/>
        <v>34.900000000000006</v>
      </c>
      <c r="F31" s="67" t="s">
        <v>187</v>
      </c>
      <c r="G31" s="102" t="s">
        <v>187</v>
      </c>
      <c r="H31" s="67" t="s">
        <v>187</v>
      </c>
      <c r="I31" s="102" t="s">
        <v>187</v>
      </c>
      <c r="J31" s="63" t="s">
        <v>187</v>
      </c>
      <c r="K31" s="304">
        <v>2.7777777777777779E-3</v>
      </c>
      <c r="L31" s="38">
        <f t="shared" ref="L31:L32" si="17">L30+$K31</f>
        <v>0.35416666666666657</v>
      </c>
      <c r="M31" s="39" t="s">
        <v>187</v>
      </c>
      <c r="N31" s="40" t="s">
        <v>187</v>
      </c>
    </row>
    <row r="32" spans="1:17" s="27" customFormat="1">
      <c r="A32" s="26" t="s">
        <v>239</v>
      </c>
      <c r="B32" s="273">
        <v>109</v>
      </c>
      <c r="C32" s="273" t="s">
        <v>246</v>
      </c>
      <c r="D32" s="69">
        <v>0.9</v>
      </c>
      <c r="E32" s="107">
        <f t="shared" si="11"/>
        <v>35.800000000000004</v>
      </c>
      <c r="F32" s="69">
        <v>1.0999999999999943</v>
      </c>
      <c r="G32" s="107">
        <f>G30+F32</f>
        <v>25.200000000000003</v>
      </c>
      <c r="H32" s="69">
        <v>1.0999999999999943</v>
      </c>
      <c r="I32" s="107">
        <f>I30+H32</f>
        <v>35</v>
      </c>
      <c r="J32" s="64">
        <v>2.7777777777777779E-3</v>
      </c>
      <c r="K32" s="305">
        <v>2.7777777777777779E-3</v>
      </c>
      <c r="L32" s="29">
        <f t="shared" si="17"/>
        <v>0.35694444444444434</v>
      </c>
      <c r="M32" s="30">
        <v>0.44791666666666669</v>
      </c>
      <c r="N32" s="31">
        <f>N30+$J32</f>
        <v>0.63194444444444442</v>
      </c>
    </row>
    <row r="33" spans="1:15" s="37" customFormat="1">
      <c r="A33" s="32" t="s">
        <v>244</v>
      </c>
      <c r="B33" s="275">
        <v>12</v>
      </c>
      <c r="C33" s="275" t="s">
        <v>179</v>
      </c>
      <c r="D33" s="67">
        <v>0.5</v>
      </c>
      <c r="E33" s="102">
        <f t="shared" ref="E33:E36" si="18">E32+D33</f>
        <v>36.300000000000004</v>
      </c>
      <c r="F33" s="67">
        <v>0.5</v>
      </c>
      <c r="G33" s="102">
        <f t="shared" si="15"/>
        <v>25.700000000000003</v>
      </c>
      <c r="H33" s="67">
        <v>0.5</v>
      </c>
      <c r="I33" s="102">
        <f t="shared" ref="I33:I36" si="19">I32+H33</f>
        <v>35.5</v>
      </c>
      <c r="J33" s="63">
        <v>1.3888888888888889E-3</v>
      </c>
      <c r="K33" s="304">
        <v>1.3888888888888889E-3</v>
      </c>
      <c r="L33" s="38">
        <f t="shared" si="14"/>
        <v>0.35833333333333323</v>
      </c>
      <c r="M33" s="39">
        <f t="shared" si="16"/>
        <v>0.44930555555555557</v>
      </c>
      <c r="N33" s="40">
        <f t="shared" si="5"/>
        <v>0.6333333333333333</v>
      </c>
    </row>
    <row r="34" spans="1:15" s="27" customFormat="1">
      <c r="A34" s="26" t="s">
        <v>250</v>
      </c>
      <c r="B34" s="273">
        <v>3</v>
      </c>
      <c r="C34" s="273" t="s">
        <v>179</v>
      </c>
      <c r="D34" s="69">
        <v>0.9</v>
      </c>
      <c r="E34" s="107">
        <f t="shared" si="18"/>
        <v>37.200000000000003</v>
      </c>
      <c r="F34" s="69">
        <v>0.9</v>
      </c>
      <c r="G34" s="107">
        <f t="shared" si="15"/>
        <v>26.6</v>
      </c>
      <c r="H34" s="69">
        <v>0.9</v>
      </c>
      <c r="I34" s="107">
        <f t="shared" si="19"/>
        <v>36.4</v>
      </c>
      <c r="J34" s="64">
        <v>1.3888888888888889E-3</v>
      </c>
      <c r="K34" s="305">
        <v>1.3888888888888889E-3</v>
      </c>
      <c r="L34" s="29">
        <f t="shared" si="14"/>
        <v>0.35972222222222211</v>
      </c>
      <c r="M34" s="30">
        <f t="shared" si="16"/>
        <v>0.45069444444444445</v>
      </c>
      <c r="N34" s="31">
        <f t="shared" si="5"/>
        <v>0.63472222222222219</v>
      </c>
    </row>
    <row r="35" spans="1:15" s="27" customFormat="1">
      <c r="A35" s="26" t="s">
        <v>264</v>
      </c>
      <c r="B35" s="273">
        <v>44</v>
      </c>
      <c r="C35" s="273" t="s">
        <v>245</v>
      </c>
      <c r="D35" s="71">
        <v>0.3</v>
      </c>
      <c r="E35" s="107">
        <f t="shared" si="18"/>
        <v>37.5</v>
      </c>
      <c r="F35" s="71">
        <v>0.3</v>
      </c>
      <c r="G35" s="107">
        <f t="shared" si="15"/>
        <v>26.900000000000002</v>
      </c>
      <c r="H35" s="71">
        <v>0.3</v>
      </c>
      <c r="I35" s="107">
        <f t="shared" si="19"/>
        <v>36.699999999999996</v>
      </c>
      <c r="J35" s="65">
        <v>1.3888888888888889E-3</v>
      </c>
      <c r="K35" s="306">
        <v>1.3888888888888889E-3</v>
      </c>
      <c r="L35" s="29">
        <f t="shared" si="14"/>
        <v>0.36111111111111099</v>
      </c>
      <c r="M35" s="30">
        <f t="shared" si="16"/>
        <v>0.45208333333333334</v>
      </c>
      <c r="N35" s="31">
        <f t="shared" si="5"/>
        <v>0.63611111111111107</v>
      </c>
    </row>
    <row r="36" spans="1:15" s="37" customFormat="1">
      <c r="A36" s="24" t="s">
        <v>298</v>
      </c>
      <c r="B36" s="270">
        <v>13</v>
      </c>
      <c r="C36" s="270" t="s">
        <v>179</v>
      </c>
      <c r="D36" s="103">
        <v>1.1000000000000001</v>
      </c>
      <c r="E36" s="102">
        <f t="shared" si="18"/>
        <v>38.6</v>
      </c>
      <c r="F36" s="103">
        <v>1.1000000000000001</v>
      </c>
      <c r="G36" s="102">
        <f t="shared" si="15"/>
        <v>28.000000000000004</v>
      </c>
      <c r="H36" s="103">
        <v>1.1000000000000001</v>
      </c>
      <c r="I36" s="102">
        <f t="shared" si="19"/>
        <v>37.799999999999997</v>
      </c>
      <c r="J36" s="66">
        <v>6.9444444444444447E-4</v>
      </c>
      <c r="K36" s="340">
        <v>6.9444444444444447E-4</v>
      </c>
      <c r="L36" s="55">
        <f t="shared" si="14"/>
        <v>0.36180555555555544</v>
      </c>
      <c r="M36" s="56">
        <f t="shared" si="16"/>
        <v>0.45277777777777778</v>
      </c>
      <c r="N36" s="57">
        <f t="shared" si="5"/>
        <v>0.63680555555555551</v>
      </c>
    </row>
    <row r="37" spans="1:15" s="27" customFormat="1">
      <c r="A37" s="78" t="s">
        <v>64</v>
      </c>
      <c r="B37" s="78"/>
      <c r="C37" s="78"/>
      <c r="D37" s="79" t="s">
        <v>65</v>
      </c>
      <c r="E37" s="80">
        <v>38.6</v>
      </c>
      <c r="F37" s="79" t="s">
        <v>65</v>
      </c>
      <c r="G37" s="80">
        <v>28</v>
      </c>
      <c r="H37" s="79" t="s">
        <v>65</v>
      </c>
      <c r="I37" s="204">
        <v>37.799999999999997</v>
      </c>
      <c r="J37" s="319"/>
      <c r="K37" s="319"/>
      <c r="L37" s="81">
        <f>E37</f>
        <v>38.6</v>
      </c>
      <c r="M37" s="82">
        <f>G37</f>
        <v>28</v>
      </c>
      <c r="N37" s="83">
        <f>I37</f>
        <v>37.799999999999997</v>
      </c>
    </row>
    <row r="38" spans="1:15" s="37" customFormat="1">
      <c r="A38" s="1"/>
      <c r="B38" s="1"/>
      <c r="C38" s="1"/>
      <c r="D38" s="10"/>
      <c r="E38" s="10"/>
      <c r="F38" s="10"/>
      <c r="G38" s="10"/>
      <c r="H38" s="10"/>
      <c r="I38" s="10"/>
      <c r="J38" s="28"/>
      <c r="K38" s="28"/>
      <c r="L38" s="14"/>
      <c r="M38" s="14"/>
      <c r="N38" s="3"/>
      <c r="O38" s="27"/>
    </row>
    <row r="39" spans="1:15" s="27" customFormat="1" ht="12.75">
      <c r="A39" s="284" t="s">
        <v>66</v>
      </c>
      <c r="B39" s="284"/>
      <c r="C39" s="336"/>
      <c r="D39" s="85" t="s">
        <v>0</v>
      </c>
      <c r="E39" s="86"/>
      <c r="J39" s="28"/>
      <c r="K39" s="28"/>
      <c r="L39" s="28"/>
      <c r="M39" s="28"/>
      <c r="N39" s="28"/>
    </row>
    <row r="40" spans="1:15" s="27" customFormat="1" ht="12.75">
      <c r="A40" s="287" t="s">
        <v>67</v>
      </c>
      <c r="B40" s="287"/>
      <c r="C40" s="337"/>
      <c r="D40" s="85">
        <f>SUM(L37:O37)</f>
        <v>104.39999999999999</v>
      </c>
      <c r="E40" s="86"/>
      <c r="J40" s="28"/>
      <c r="K40" s="28"/>
      <c r="L40" s="28"/>
      <c r="M40" s="28"/>
      <c r="N40" s="28"/>
    </row>
    <row r="41" spans="1:15" s="27" customFormat="1">
      <c r="D41" s="47"/>
      <c r="E41" s="47"/>
      <c r="J41" s="28"/>
      <c r="K41" s="28"/>
      <c r="L41" s="28"/>
      <c r="M41" s="28"/>
      <c r="N41" s="28"/>
    </row>
    <row r="42" spans="1:15" s="27" customFormat="1" ht="12.75">
      <c r="A42" s="27" t="s">
        <v>72</v>
      </c>
      <c r="J42" s="28"/>
      <c r="K42" s="28"/>
      <c r="L42" s="28"/>
      <c r="M42" s="28"/>
      <c r="N42" s="28"/>
    </row>
    <row r="43" spans="1:15" s="28" customFormat="1" ht="12.75">
      <c r="A43" s="27"/>
      <c r="B43" s="27"/>
      <c r="C43" s="27"/>
      <c r="D43" s="27"/>
      <c r="E43" s="27"/>
      <c r="F43" s="27"/>
      <c r="G43" s="27"/>
      <c r="H43" s="27"/>
      <c r="I43" s="27"/>
      <c r="O43" s="27"/>
    </row>
    <row r="44" spans="1:15" s="28" customFormat="1" ht="12.75">
      <c r="A44" s="27"/>
      <c r="B44" s="27"/>
      <c r="C44" s="27"/>
      <c r="D44" s="27"/>
      <c r="E44" s="27"/>
      <c r="F44" s="27"/>
      <c r="G44" s="27"/>
      <c r="H44" s="27"/>
      <c r="I44" s="27"/>
      <c r="O44" s="27"/>
    </row>
    <row r="45" spans="1:15" s="28" customFormat="1" ht="12.75">
      <c r="A45" s="27"/>
      <c r="B45" s="27"/>
      <c r="C45" s="27"/>
      <c r="D45" s="27"/>
      <c r="E45" s="27"/>
      <c r="F45" s="27"/>
      <c r="G45" s="27"/>
      <c r="H45" s="27"/>
      <c r="I45" s="27"/>
      <c r="O45" s="27"/>
    </row>
    <row r="46" spans="1:15" s="27" customFormat="1">
      <c r="D46" s="47"/>
      <c r="E46" s="47"/>
      <c r="F46" s="47"/>
      <c r="G46" s="47"/>
      <c r="H46" s="47"/>
      <c r="I46" s="47"/>
      <c r="J46" s="28"/>
      <c r="K46" s="28"/>
      <c r="L46" s="28"/>
      <c r="M46" s="28"/>
      <c r="N46" s="28"/>
    </row>
    <row r="47" spans="1:15" s="27" customFormat="1">
      <c r="D47" s="47"/>
      <c r="E47" s="47"/>
      <c r="F47" s="47"/>
      <c r="G47" s="47"/>
      <c r="H47" s="47"/>
      <c r="I47" s="47"/>
      <c r="J47" s="28"/>
      <c r="K47" s="28"/>
      <c r="L47" s="28"/>
      <c r="M47" s="28"/>
      <c r="N47" s="28"/>
    </row>
    <row r="48" spans="1:15" s="27" customFormat="1">
      <c r="D48" s="47"/>
      <c r="E48" s="47"/>
      <c r="F48" s="47"/>
      <c r="G48" s="47"/>
      <c r="H48" s="47"/>
      <c r="I48" s="47"/>
      <c r="J48" s="28"/>
      <c r="K48" s="28"/>
      <c r="L48" s="28"/>
      <c r="M48" s="28"/>
      <c r="N48" s="28"/>
    </row>
    <row r="49" spans="4:14" s="27" customFormat="1">
      <c r="D49" s="47"/>
      <c r="E49" s="47"/>
      <c r="F49" s="47"/>
      <c r="G49" s="47"/>
      <c r="H49" s="47"/>
      <c r="I49" s="47"/>
      <c r="J49" s="28"/>
      <c r="K49" s="28"/>
      <c r="L49" s="28"/>
      <c r="M49" s="28"/>
      <c r="N49" s="28"/>
    </row>
    <row r="50" spans="4:14" s="27" customFormat="1">
      <c r="D50" s="47"/>
      <c r="E50" s="47"/>
      <c r="F50" s="47"/>
      <c r="G50" s="47"/>
      <c r="H50" s="47"/>
      <c r="I50" s="47"/>
      <c r="J50" s="28"/>
      <c r="K50" s="28"/>
      <c r="L50" s="28"/>
      <c r="M50" s="28"/>
      <c r="N50" s="28"/>
    </row>
    <row r="51" spans="4:14" s="27" customFormat="1">
      <c r="D51" s="47"/>
      <c r="E51" s="47"/>
      <c r="F51" s="47"/>
      <c r="G51" s="47"/>
      <c r="H51" s="47"/>
      <c r="I51" s="47"/>
      <c r="J51" s="28"/>
      <c r="K51" s="28"/>
      <c r="L51" s="28"/>
      <c r="M51" s="28"/>
      <c r="N51" s="28"/>
    </row>
    <row r="52" spans="4:14" s="27" customFormat="1">
      <c r="D52" s="47"/>
      <c r="E52" s="47"/>
      <c r="F52" s="47"/>
      <c r="G52" s="47"/>
      <c r="H52" s="47"/>
      <c r="I52" s="47"/>
      <c r="J52" s="28"/>
      <c r="K52" s="28"/>
      <c r="L52" s="28"/>
      <c r="M52" s="28"/>
      <c r="N52" s="28"/>
    </row>
    <row r="53" spans="4:14" s="27" customFormat="1">
      <c r="D53" s="47"/>
      <c r="E53" s="47"/>
      <c r="F53" s="47"/>
      <c r="G53" s="47"/>
      <c r="H53" s="47"/>
      <c r="I53" s="47"/>
      <c r="J53" s="28"/>
      <c r="K53" s="28"/>
      <c r="L53" s="28"/>
      <c r="M53" s="28"/>
      <c r="N53" s="28"/>
    </row>
    <row r="54" spans="4:14" s="27" customFormat="1">
      <c r="D54" s="47"/>
      <c r="E54" s="47"/>
      <c r="F54" s="47"/>
      <c r="G54" s="47"/>
      <c r="H54" s="47"/>
      <c r="I54" s="47"/>
      <c r="J54" s="28"/>
      <c r="K54" s="28"/>
      <c r="L54" s="28"/>
      <c r="M54" s="28"/>
      <c r="N54" s="28"/>
    </row>
    <row r="55" spans="4:14" s="27" customFormat="1">
      <c r="D55" s="47"/>
      <c r="E55" s="47"/>
      <c r="F55" s="47"/>
      <c r="G55" s="47"/>
      <c r="H55" s="47"/>
      <c r="I55" s="47"/>
      <c r="J55" s="28"/>
      <c r="K55" s="28"/>
      <c r="L55" s="28"/>
      <c r="M55" s="28"/>
      <c r="N55" s="28"/>
    </row>
    <row r="56" spans="4:14" s="27" customFormat="1">
      <c r="D56" s="47"/>
      <c r="E56" s="47"/>
      <c r="F56" s="47"/>
      <c r="G56" s="47"/>
      <c r="H56" s="47"/>
      <c r="I56" s="47"/>
      <c r="J56" s="28"/>
      <c r="K56" s="28"/>
      <c r="L56" s="28"/>
      <c r="M56" s="28"/>
      <c r="N56" s="28"/>
    </row>
    <row r="57" spans="4:14" s="27" customFormat="1">
      <c r="D57" s="47"/>
      <c r="E57" s="47"/>
      <c r="F57" s="47"/>
      <c r="G57" s="47"/>
      <c r="H57" s="47"/>
      <c r="I57" s="47"/>
      <c r="J57" s="28"/>
      <c r="K57" s="28"/>
      <c r="L57" s="28"/>
      <c r="M57" s="28"/>
      <c r="N57" s="28"/>
    </row>
    <row r="58" spans="4:14" s="27" customFormat="1">
      <c r="D58" s="47"/>
      <c r="E58" s="47"/>
      <c r="F58" s="47"/>
      <c r="G58" s="47"/>
      <c r="H58" s="47"/>
      <c r="I58" s="47"/>
      <c r="J58" s="28"/>
      <c r="K58" s="28"/>
      <c r="L58" s="28"/>
      <c r="M58" s="28"/>
      <c r="N58" s="28"/>
    </row>
    <row r="59" spans="4:14" s="27" customFormat="1">
      <c r="D59" s="47"/>
      <c r="E59" s="47"/>
      <c r="F59" s="47"/>
      <c r="G59" s="47"/>
      <c r="H59" s="47"/>
      <c r="I59" s="47"/>
      <c r="J59" s="28"/>
      <c r="K59" s="28"/>
      <c r="L59" s="28"/>
      <c r="M59" s="28"/>
      <c r="N59" s="28"/>
    </row>
    <row r="60" spans="4:14" s="27" customFormat="1">
      <c r="D60" s="47"/>
      <c r="E60" s="47"/>
      <c r="F60" s="47"/>
      <c r="G60" s="47"/>
      <c r="H60" s="47"/>
      <c r="I60" s="47"/>
      <c r="J60" s="28"/>
      <c r="K60" s="28"/>
      <c r="L60" s="28"/>
      <c r="M60" s="28"/>
      <c r="N60" s="28"/>
    </row>
    <row r="61" spans="4:14" s="27" customFormat="1">
      <c r="D61" s="47"/>
      <c r="E61" s="47"/>
      <c r="F61" s="47"/>
      <c r="G61" s="47"/>
      <c r="H61" s="47"/>
      <c r="I61" s="47"/>
      <c r="J61" s="28"/>
      <c r="K61" s="28"/>
      <c r="L61" s="28"/>
      <c r="M61" s="28"/>
      <c r="N61" s="28"/>
    </row>
    <row r="62" spans="4:14" s="27" customFormat="1">
      <c r="D62" s="47"/>
      <c r="E62" s="47"/>
      <c r="F62" s="47"/>
      <c r="G62" s="47"/>
      <c r="H62" s="47"/>
      <c r="I62" s="47"/>
      <c r="J62" s="28"/>
      <c r="K62" s="28"/>
      <c r="L62" s="28"/>
      <c r="M62" s="28"/>
      <c r="N62" s="28"/>
    </row>
    <row r="63" spans="4:14" s="27" customFormat="1">
      <c r="D63" s="47"/>
      <c r="E63" s="47"/>
      <c r="F63" s="47"/>
      <c r="G63" s="47"/>
      <c r="H63" s="47"/>
      <c r="I63" s="47"/>
      <c r="J63" s="28"/>
      <c r="K63" s="28"/>
      <c r="L63" s="28"/>
      <c r="M63" s="28"/>
      <c r="N63" s="28"/>
    </row>
    <row r="64" spans="4:14" s="27" customFormat="1">
      <c r="D64" s="47"/>
      <c r="E64" s="47"/>
      <c r="F64" s="47"/>
      <c r="G64" s="47"/>
      <c r="H64" s="47"/>
      <c r="I64" s="47"/>
      <c r="J64" s="28"/>
      <c r="K64" s="28"/>
      <c r="L64" s="28"/>
      <c r="M64" s="28"/>
      <c r="N64" s="28"/>
    </row>
    <row r="65" spans="4:14" s="27" customFormat="1">
      <c r="D65" s="47"/>
      <c r="E65" s="47"/>
      <c r="F65" s="47"/>
      <c r="G65" s="47"/>
      <c r="H65" s="47"/>
      <c r="I65" s="47"/>
      <c r="J65" s="28"/>
      <c r="K65" s="28"/>
      <c r="L65" s="28"/>
      <c r="M65" s="28"/>
      <c r="N65" s="28"/>
    </row>
    <row r="66" spans="4:14" s="27" customFormat="1">
      <c r="D66" s="47"/>
      <c r="E66" s="47"/>
      <c r="F66" s="47"/>
      <c r="G66" s="47"/>
      <c r="H66" s="47"/>
      <c r="I66" s="47"/>
      <c r="J66" s="28"/>
      <c r="K66" s="28"/>
      <c r="L66" s="28"/>
      <c r="M66" s="28"/>
      <c r="N66" s="28"/>
    </row>
    <row r="67" spans="4:14" s="27" customFormat="1">
      <c r="D67" s="47"/>
      <c r="E67" s="47"/>
      <c r="F67" s="47"/>
      <c r="G67" s="47"/>
      <c r="H67" s="47"/>
      <c r="I67" s="47"/>
      <c r="J67" s="28"/>
      <c r="K67" s="28"/>
      <c r="L67" s="28"/>
      <c r="M67" s="28"/>
      <c r="N67" s="28"/>
    </row>
    <row r="68" spans="4:14" s="27" customFormat="1">
      <c r="D68" s="47"/>
      <c r="E68" s="47"/>
      <c r="F68" s="47"/>
      <c r="G68" s="47"/>
      <c r="H68" s="47"/>
      <c r="I68" s="47"/>
      <c r="J68" s="28"/>
      <c r="K68" s="28"/>
      <c r="L68" s="28"/>
      <c r="M68" s="28"/>
      <c r="N68" s="28"/>
    </row>
    <row r="69" spans="4:14" s="27" customFormat="1">
      <c r="D69" s="47"/>
      <c r="E69" s="47"/>
      <c r="F69" s="47"/>
      <c r="G69" s="47"/>
      <c r="H69" s="47"/>
      <c r="I69" s="47"/>
      <c r="J69" s="28"/>
      <c r="K69" s="28"/>
      <c r="L69" s="28"/>
      <c r="M69" s="28"/>
      <c r="N69" s="28"/>
    </row>
    <row r="70" spans="4:14" s="27" customFormat="1">
      <c r="D70" s="47"/>
      <c r="E70" s="47"/>
      <c r="F70" s="47"/>
      <c r="G70" s="47"/>
      <c r="H70" s="47"/>
      <c r="I70" s="47"/>
      <c r="J70" s="28"/>
      <c r="K70" s="28"/>
      <c r="L70" s="28"/>
      <c r="M70" s="28"/>
      <c r="N70" s="28"/>
    </row>
    <row r="71" spans="4:14" s="27" customFormat="1">
      <c r="D71" s="47"/>
      <c r="E71" s="47"/>
      <c r="F71" s="47"/>
      <c r="G71" s="47"/>
      <c r="H71" s="47"/>
      <c r="I71" s="47"/>
      <c r="J71" s="28"/>
      <c r="K71" s="28"/>
      <c r="L71" s="28"/>
      <c r="M71" s="28"/>
      <c r="N71" s="28"/>
    </row>
    <row r="72" spans="4:14" s="27" customFormat="1">
      <c r="D72" s="47"/>
      <c r="E72" s="47"/>
      <c r="F72" s="47"/>
      <c r="G72" s="47"/>
      <c r="H72" s="47"/>
      <c r="I72" s="47"/>
      <c r="J72" s="28"/>
      <c r="K72" s="28"/>
      <c r="L72" s="28"/>
      <c r="M72" s="28"/>
      <c r="N72" s="28"/>
    </row>
    <row r="73" spans="4:14" s="27" customFormat="1">
      <c r="D73" s="47"/>
      <c r="E73" s="47"/>
      <c r="F73" s="47"/>
      <c r="G73" s="47"/>
      <c r="H73" s="47"/>
      <c r="I73" s="47"/>
      <c r="J73" s="28"/>
      <c r="K73" s="28"/>
      <c r="L73" s="28"/>
      <c r="M73" s="28"/>
      <c r="N73" s="28"/>
    </row>
    <row r="74" spans="4:14" s="27" customFormat="1">
      <c r="D74" s="47"/>
      <c r="E74" s="47"/>
      <c r="F74" s="47"/>
      <c r="G74" s="47"/>
      <c r="H74" s="47"/>
      <c r="I74" s="47"/>
      <c r="J74" s="28"/>
      <c r="K74" s="28"/>
      <c r="L74" s="28"/>
      <c r="M74" s="28"/>
      <c r="N74" s="28"/>
    </row>
    <row r="75" spans="4:14" s="27" customFormat="1">
      <c r="D75" s="47"/>
      <c r="E75" s="47"/>
      <c r="F75" s="47"/>
      <c r="G75" s="47"/>
      <c r="H75" s="47"/>
      <c r="I75" s="47"/>
      <c r="J75" s="28"/>
      <c r="K75" s="28"/>
      <c r="L75" s="28"/>
      <c r="M75" s="28"/>
      <c r="N75" s="28"/>
    </row>
    <row r="76" spans="4:14" s="27" customFormat="1">
      <c r="D76" s="47"/>
      <c r="E76" s="47"/>
      <c r="F76" s="47"/>
      <c r="G76" s="47"/>
      <c r="H76" s="47"/>
      <c r="I76" s="47"/>
      <c r="J76" s="28"/>
      <c r="K76" s="28"/>
      <c r="L76" s="28"/>
      <c r="M76" s="28"/>
      <c r="N76" s="28"/>
    </row>
    <row r="77" spans="4:14" s="27" customFormat="1">
      <c r="D77" s="47"/>
      <c r="E77" s="47"/>
      <c r="F77" s="47"/>
      <c r="G77" s="47"/>
      <c r="H77" s="47"/>
      <c r="I77" s="47"/>
      <c r="J77" s="28"/>
      <c r="K77" s="28"/>
      <c r="L77" s="28"/>
      <c r="M77" s="28"/>
      <c r="N77" s="28"/>
    </row>
    <row r="78" spans="4:14" s="27" customFormat="1">
      <c r="D78" s="47"/>
      <c r="E78" s="47"/>
      <c r="F78" s="47"/>
      <c r="G78" s="47"/>
      <c r="H78" s="47"/>
      <c r="I78" s="47"/>
      <c r="J78" s="28"/>
      <c r="K78" s="28"/>
      <c r="L78" s="28"/>
      <c r="M78" s="28"/>
      <c r="N78" s="28"/>
    </row>
    <row r="79" spans="4:14" s="27" customFormat="1">
      <c r="D79" s="47"/>
      <c r="E79" s="47"/>
      <c r="F79" s="47"/>
      <c r="G79" s="47"/>
      <c r="H79" s="47"/>
      <c r="I79" s="47"/>
      <c r="J79" s="28"/>
      <c r="K79" s="28"/>
      <c r="L79" s="28"/>
      <c r="M79" s="28"/>
      <c r="N79" s="28"/>
    </row>
    <row r="80" spans="4:14" s="27" customFormat="1">
      <c r="D80" s="47"/>
      <c r="E80" s="47"/>
      <c r="F80" s="47"/>
      <c r="G80" s="47"/>
      <c r="H80" s="47"/>
      <c r="I80" s="47"/>
      <c r="J80" s="28"/>
      <c r="K80" s="28"/>
      <c r="L80" s="28"/>
      <c r="M80" s="28"/>
      <c r="N80" s="28"/>
    </row>
    <row r="81" spans="4:14" s="27" customFormat="1">
      <c r="D81" s="47"/>
      <c r="E81" s="47"/>
      <c r="F81" s="47"/>
      <c r="G81" s="47"/>
      <c r="H81" s="47"/>
      <c r="I81" s="47"/>
      <c r="J81" s="28"/>
      <c r="K81" s="28"/>
      <c r="L81" s="28"/>
      <c r="M81" s="28"/>
      <c r="N81" s="28"/>
    </row>
    <row r="82" spans="4:14" s="27" customFormat="1">
      <c r="D82" s="47"/>
      <c r="E82" s="47"/>
      <c r="F82" s="47"/>
      <c r="G82" s="47"/>
      <c r="H82" s="47"/>
      <c r="I82" s="47"/>
      <c r="J82" s="28"/>
      <c r="K82" s="28"/>
      <c r="L82" s="28"/>
      <c r="M82" s="28"/>
      <c r="N82" s="28"/>
    </row>
    <row r="83" spans="4:14" s="27" customFormat="1">
      <c r="D83" s="47"/>
      <c r="E83" s="47"/>
      <c r="F83" s="47"/>
      <c r="G83" s="47"/>
      <c r="H83" s="47"/>
      <c r="I83" s="47"/>
      <c r="J83" s="28"/>
      <c r="K83" s="28"/>
      <c r="L83" s="28"/>
      <c r="M83" s="28"/>
      <c r="N83" s="28"/>
    </row>
    <row r="84" spans="4:14" s="27" customFormat="1">
      <c r="D84" s="47"/>
      <c r="E84" s="47"/>
      <c r="F84" s="47"/>
      <c r="G84" s="47"/>
      <c r="H84" s="47"/>
      <c r="I84" s="47"/>
      <c r="J84" s="28"/>
      <c r="K84" s="28"/>
      <c r="L84" s="28"/>
      <c r="M84" s="28"/>
      <c r="N84" s="28"/>
    </row>
    <row r="85" spans="4:14" s="27" customFormat="1">
      <c r="D85" s="47"/>
      <c r="E85" s="47"/>
      <c r="F85" s="47"/>
      <c r="G85" s="47"/>
      <c r="H85" s="47"/>
      <c r="I85" s="47"/>
      <c r="J85" s="28"/>
      <c r="K85" s="28"/>
      <c r="L85" s="28"/>
      <c r="M85" s="28"/>
      <c r="N85" s="28"/>
    </row>
    <row r="86" spans="4:14" s="27" customFormat="1">
      <c r="D86" s="47"/>
      <c r="E86" s="47"/>
      <c r="F86" s="47"/>
      <c r="G86" s="47"/>
      <c r="H86" s="47"/>
      <c r="I86" s="47"/>
      <c r="J86" s="28"/>
      <c r="K86" s="28"/>
      <c r="L86" s="28"/>
      <c r="M86" s="28"/>
      <c r="N86" s="28"/>
    </row>
    <row r="87" spans="4:14" s="27" customFormat="1">
      <c r="D87" s="47"/>
      <c r="E87" s="47"/>
      <c r="F87" s="47"/>
      <c r="G87" s="47"/>
      <c r="H87" s="47"/>
      <c r="I87" s="47"/>
      <c r="J87" s="28"/>
      <c r="K87" s="28"/>
      <c r="L87" s="28"/>
      <c r="M87" s="28"/>
      <c r="N87" s="28"/>
    </row>
    <row r="88" spans="4:14" s="27" customFormat="1">
      <c r="D88" s="47"/>
      <c r="E88" s="47"/>
      <c r="F88" s="47"/>
      <c r="G88" s="47"/>
      <c r="H88" s="47"/>
      <c r="I88" s="47"/>
      <c r="J88" s="28"/>
      <c r="K88" s="28"/>
      <c r="L88" s="28"/>
      <c r="M88" s="28"/>
      <c r="N88" s="28"/>
    </row>
    <row r="89" spans="4:14" s="27" customFormat="1">
      <c r="D89" s="47"/>
      <c r="E89" s="47"/>
      <c r="F89" s="47"/>
      <c r="G89" s="47"/>
      <c r="H89" s="47"/>
      <c r="I89" s="47"/>
      <c r="J89" s="28"/>
      <c r="K89" s="28"/>
      <c r="L89" s="28"/>
      <c r="M89" s="28"/>
      <c r="N89" s="28"/>
    </row>
    <row r="90" spans="4:14" s="27" customFormat="1">
      <c r="D90" s="47"/>
      <c r="E90" s="47"/>
      <c r="F90" s="47"/>
      <c r="G90" s="47"/>
      <c r="H90" s="47"/>
      <c r="I90" s="47"/>
      <c r="J90" s="28"/>
      <c r="K90" s="28"/>
      <c r="L90" s="28"/>
      <c r="M90" s="28"/>
      <c r="N90" s="28"/>
    </row>
    <row r="91" spans="4:14" s="27" customFormat="1">
      <c r="D91" s="47"/>
      <c r="E91" s="47"/>
      <c r="F91" s="47"/>
      <c r="G91" s="47"/>
      <c r="H91" s="47"/>
      <c r="I91" s="47"/>
      <c r="J91" s="28"/>
      <c r="K91" s="28"/>
      <c r="L91" s="28"/>
      <c r="M91" s="28"/>
      <c r="N91" s="28"/>
    </row>
    <row r="92" spans="4:14" s="27" customFormat="1">
      <c r="D92" s="47"/>
      <c r="E92" s="47"/>
      <c r="F92" s="47"/>
      <c r="G92" s="47"/>
      <c r="H92" s="47"/>
      <c r="I92" s="47"/>
      <c r="J92" s="28"/>
      <c r="K92" s="28"/>
      <c r="L92" s="28"/>
      <c r="M92" s="28"/>
      <c r="N92" s="28"/>
    </row>
    <row r="93" spans="4:14" s="27" customFormat="1">
      <c r="D93" s="47"/>
      <c r="E93" s="47"/>
      <c r="F93" s="47"/>
      <c r="G93" s="47"/>
      <c r="H93" s="47"/>
      <c r="I93" s="47"/>
      <c r="J93" s="28"/>
      <c r="K93" s="28"/>
      <c r="L93" s="28"/>
      <c r="M93" s="28"/>
      <c r="N93" s="28"/>
    </row>
    <row r="94" spans="4:14" s="27" customFormat="1">
      <c r="D94" s="47"/>
      <c r="E94" s="47"/>
      <c r="F94" s="47"/>
      <c r="G94" s="47"/>
      <c r="H94" s="47"/>
      <c r="I94" s="47"/>
      <c r="J94" s="28"/>
      <c r="K94" s="28"/>
      <c r="L94" s="28"/>
      <c r="M94" s="28"/>
      <c r="N94" s="28"/>
    </row>
    <row r="95" spans="4:14" s="27" customFormat="1">
      <c r="D95" s="47"/>
      <c r="E95" s="47"/>
      <c r="F95" s="47"/>
      <c r="G95" s="47"/>
      <c r="H95" s="47"/>
      <c r="I95" s="47"/>
      <c r="J95" s="28"/>
      <c r="K95" s="28"/>
      <c r="L95" s="28"/>
      <c r="M95" s="28"/>
      <c r="N95" s="28"/>
    </row>
    <row r="96" spans="4:14" s="27" customFormat="1">
      <c r="D96" s="47"/>
      <c r="E96" s="47"/>
      <c r="F96" s="47"/>
      <c r="G96" s="47"/>
      <c r="H96" s="47"/>
      <c r="I96" s="47"/>
      <c r="J96" s="28"/>
      <c r="K96" s="28"/>
      <c r="L96" s="28"/>
      <c r="M96" s="28"/>
      <c r="N96" s="28"/>
    </row>
    <row r="97" spans="4:14" s="27" customFormat="1">
      <c r="D97" s="47"/>
      <c r="E97" s="47"/>
      <c r="F97" s="47"/>
      <c r="G97" s="47"/>
      <c r="H97" s="47"/>
      <c r="I97" s="47"/>
      <c r="J97" s="28"/>
      <c r="K97" s="28"/>
      <c r="L97" s="28"/>
      <c r="M97" s="28"/>
      <c r="N97" s="28"/>
    </row>
    <row r="98" spans="4:14" s="27" customFormat="1">
      <c r="D98" s="47"/>
      <c r="E98" s="47"/>
      <c r="F98" s="47"/>
      <c r="G98" s="47"/>
      <c r="H98" s="47"/>
      <c r="I98" s="47"/>
      <c r="J98" s="28"/>
      <c r="K98" s="28"/>
      <c r="L98" s="28"/>
      <c r="M98" s="28"/>
      <c r="N98" s="28"/>
    </row>
    <row r="99" spans="4:14" s="27" customFormat="1">
      <c r="D99" s="47"/>
      <c r="E99" s="47"/>
      <c r="F99" s="47"/>
      <c r="G99" s="47"/>
      <c r="H99" s="47"/>
      <c r="I99" s="47"/>
      <c r="J99" s="28"/>
      <c r="K99" s="28"/>
      <c r="L99" s="28"/>
      <c r="M99" s="28"/>
      <c r="N99" s="28"/>
    </row>
    <row r="100" spans="4:14" s="27" customFormat="1">
      <c r="D100" s="47"/>
      <c r="E100" s="47"/>
      <c r="F100" s="47"/>
      <c r="G100" s="47"/>
      <c r="H100" s="47"/>
      <c r="I100" s="47"/>
      <c r="J100" s="28"/>
      <c r="K100" s="28"/>
      <c r="L100" s="28"/>
      <c r="M100" s="28"/>
      <c r="N100" s="28"/>
    </row>
    <row r="101" spans="4:14" s="27" customFormat="1">
      <c r="D101" s="47"/>
      <c r="E101" s="47"/>
      <c r="F101" s="47"/>
      <c r="G101" s="47"/>
      <c r="H101" s="47"/>
      <c r="I101" s="47"/>
      <c r="J101" s="28"/>
      <c r="K101" s="28"/>
      <c r="L101" s="28"/>
      <c r="M101" s="28"/>
      <c r="N101" s="28"/>
    </row>
    <row r="102" spans="4:14" s="27" customFormat="1">
      <c r="D102" s="47"/>
      <c r="E102" s="47"/>
      <c r="F102" s="47"/>
      <c r="G102" s="47"/>
      <c r="H102" s="47"/>
      <c r="I102" s="47"/>
      <c r="J102" s="28"/>
      <c r="K102" s="28"/>
      <c r="L102" s="28"/>
      <c r="M102" s="28"/>
      <c r="N102" s="28"/>
    </row>
    <row r="103" spans="4:14" s="27" customFormat="1">
      <c r="D103" s="47"/>
      <c r="E103" s="47"/>
      <c r="F103" s="47"/>
      <c r="G103" s="47"/>
      <c r="H103" s="47"/>
      <c r="I103" s="47"/>
      <c r="J103" s="28"/>
      <c r="K103" s="28"/>
      <c r="L103" s="28"/>
      <c r="M103" s="28"/>
      <c r="N103" s="28"/>
    </row>
    <row r="104" spans="4:14" s="27" customFormat="1">
      <c r="D104" s="47"/>
      <c r="E104" s="47"/>
      <c r="F104" s="47"/>
      <c r="G104" s="47"/>
      <c r="H104" s="47"/>
      <c r="I104" s="47"/>
      <c r="J104" s="28"/>
      <c r="K104" s="28"/>
      <c r="L104" s="28"/>
      <c r="M104" s="28"/>
      <c r="N104" s="28"/>
    </row>
    <row r="105" spans="4:14" s="27" customFormat="1">
      <c r="D105" s="47"/>
      <c r="E105" s="47"/>
      <c r="F105" s="47"/>
      <c r="G105" s="47"/>
      <c r="H105" s="47"/>
      <c r="I105" s="47"/>
      <c r="J105" s="28"/>
      <c r="K105" s="28"/>
      <c r="L105" s="28"/>
      <c r="M105" s="28"/>
      <c r="N105" s="28"/>
    </row>
    <row r="106" spans="4:14" s="27" customFormat="1">
      <c r="D106" s="47"/>
      <c r="E106" s="47"/>
      <c r="F106" s="47"/>
      <c r="G106" s="47"/>
      <c r="H106" s="47"/>
      <c r="I106" s="47"/>
      <c r="J106" s="28"/>
      <c r="K106" s="28"/>
      <c r="L106" s="28"/>
      <c r="M106" s="28"/>
      <c r="N106" s="28"/>
    </row>
    <row r="107" spans="4:14" s="27" customFormat="1">
      <c r="D107" s="47"/>
      <c r="E107" s="47"/>
      <c r="F107" s="47"/>
      <c r="G107" s="47"/>
      <c r="H107" s="47"/>
      <c r="I107" s="47"/>
      <c r="J107" s="28"/>
      <c r="K107" s="28"/>
      <c r="L107" s="28"/>
      <c r="M107" s="28"/>
      <c r="N107" s="28"/>
    </row>
    <row r="108" spans="4:14" s="27" customFormat="1">
      <c r="D108" s="47"/>
      <c r="E108" s="47"/>
      <c r="F108" s="47"/>
      <c r="G108" s="47"/>
      <c r="H108" s="47"/>
      <c r="I108" s="47"/>
      <c r="J108" s="28"/>
      <c r="K108" s="28"/>
      <c r="L108" s="28"/>
      <c r="M108" s="28"/>
      <c r="N108" s="28"/>
    </row>
    <row r="109" spans="4:14" s="27" customFormat="1">
      <c r="D109" s="47"/>
      <c r="E109" s="47"/>
      <c r="F109" s="47"/>
      <c r="G109" s="47"/>
      <c r="H109" s="47"/>
      <c r="I109" s="47"/>
      <c r="J109" s="28"/>
      <c r="K109" s="28"/>
      <c r="L109" s="28"/>
      <c r="M109" s="28"/>
      <c r="N109" s="28"/>
    </row>
    <row r="110" spans="4:14" s="27" customFormat="1">
      <c r="D110" s="47"/>
      <c r="E110" s="47"/>
      <c r="F110" s="47"/>
      <c r="G110" s="47"/>
      <c r="H110" s="47"/>
      <c r="I110" s="47"/>
      <c r="J110" s="28"/>
      <c r="K110" s="28"/>
      <c r="L110" s="28"/>
      <c r="M110" s="28"/>
      <c r="N110" s="28"/>
    </row>
    <row r="111" spans="4:14" s="27" customFormat="1">
      <c r="D111" s="47"/>
      <c r="E111" s="47"/>
      <c r="F111" s="47"/>
      <c r="G111" s="47"/>
      <c r="H111" s="47"/>
      <c r="I111" s="47"/>
      <c r="J111" s="28"/>
      <c r="K111" s="28"/>
      <c r="L111" s="28"/>
      <c r="M111" s="28"/>
      <c r="N111" s="28"/>
    </row>
    <row r="112" spans="4:14" s="27" customFormat="1">
      <c r="D112" s="47"/>
      <c r="E112" s="47"/>
      <c r="F112" s="47"/>
      <c r="G112" s="47"/>
      <c r="H112" s="47"/>
      <c r="I112" s="47"/>
      <c r="J112" s="28"/>
      <c r="K112" s="28"/>
      <c r="L112" s="28"/>
      <c r="M112" s="28"/>
      <c r="N112" s="28"/>
    </row>
    <row r="113" spans="4:14" s="27" customFormat="1">
      <c r="D113" s="47"/>
      <c r="E113" s="47"/>
      <c r="F113" s="47"/>
      <c r="G113" s="47"/>
      <c r="H113" s="47"/>
      <c r="I113" s="47"/>
      <c r="J113" s="28"/>
      <c r="K113" s="28"/>
      <c r="L113" s="28"/>
      <c r="M113" s="28"/>
      <c r="N113" s="28"/>
    </row>
    <row r="114" spans="4:14" s="27" customFormat="1">
      <c r="D114" s="47"/>
      <c r="E114" s="47"/>
      <c r="F114" s="47"/>
      <c r="G114" s="47"/>
      <c r="H114" s="47"/>
      <c r="I114" s="47"/>
      <c r="J114" s="28"/>
      <c r="K114" s="28"/>
      <c r="L114" s="28"/>
      <c r="M114" s="28"/>
      <c r="N114" s="28"/>
    </row>
    <row r="115" spans="4:14" s="27" customFormat="1">
      <c r="D115" s="47"/>
      <c r="E115" s="47"/>
      <c r="F115" s="47"/>
      <c r="G115" s="47"/>
      <c r="H115" s="47"/>
      <c r="I115" s="47"/>
      <c r="J115" s="28"/>
      <c r="K115" s="28"/>
      <c r="L115" s="28"/>
      <c r="M115" s="28"/>
      <c r="N115" s="28"/>
    </row>
    <row r="116" spans="4:14" s="27" customFormat="1">
      <c r="D116" s="47"/>
      <c r="E116" s="47"/>
      <c r="F116" s="47"/>
      <c r="G116" s="47"/>
      <c r="H116" s="47"/>
      <c r="I116" s="47"/>
      <c r="J116" s="28"/>
      <c r="K116" s="28"/>
      <c r="L116" s="28"/>
      <c r="M116" s="28"/>
      <c r="N116" s="28"/>
    </row>
    <row r="117" spans="4:14" s="27" customFormat="1">
      <c r="D117" s="47"/>
      <c r="E117" s="47"/>
      <c r="F117" s="47"/>
      <c r="G117" s="47"/>
      <c r="H117" s="47"/>
      <c r="I117" s="47"/>
      <c r="J117" s="28"/>
      <c r="K117" s="28"/>
      <c r="L117" s="28"/>
      <c r="M117" s="28"/>
      <c r="N117" s="28"/>
    </row>
    <row r="118" spans="4:14" s="27" customFormat="1">
      <c r="D118" s="47"/>
      <c r="E118" s="47"/>
      <c r="F118" s="47"/>
      <c r="G118" s="47"/>
      <c r="H118" s="47"/>
      <c r="I118" s="47"/>
      <c r="J118" s="28"/>
      <c r="K118" s="28"/>
      <c r="L118" s="28"/>
      <c r="M118" s="28"/>
      <c r="N118" s="28"/>
    </row>
    <row r="119" spans="4:14" s="27" customFormat="1">
      <c r="D119" s="47"/>
      <c r="E119" s="47"/>
      <c r="F119" s="47"/>
      <c r="G119" s="47"/>
      <c r="H119" s="47"/>
      <c r="I119" s="47"/>
      <c r="J119" s="28"/>
      <c r="K119" s="28"/>
      <c r="L119" s="28"/>
      <c r="M119" s="28"/>
      <c r="N119" s="28"/>
    </row>
    <row r="120" spans="4:14" s="27" customFormat="1">
      <c r="D120" s="47"/>
      <c r="E120" s="47"/>
      <c r="F120" s="47"/>
      <c r="G120" s="47"/>
      <c r="H120" s="47"/>
      <c r="I120" s="47"/>
      <c r="J120" s="28"/>
      <c r="K120" s="28"/>
      <c r="L120" s="28"/>
      <c r="M120" s="28"/>
      <c r="N120" s="28"/>
    </row>
    <row r="121" spans="4:14" s="27" customFormat="1">
      <c r="D121" s="47"/>
      <c r="E121" s="47"/>
      <c r="F121" s="47"/>
      <c r="G121" s="47"/>
      <c r="H121" s="47"/>
      <c r="I121" s="47"/>
      <c r="J121" s="28"/>
      <c r="K121" s="28"/>
      <c r="L121" s="28"/>
      <c r="M121" s="28"/>
      <c r="N121" s="28"/>
    </row>
    <row r="122" spans="4:14" s="27" customFormat="1">
      <c r="D122" s="47"/>
      <c r="E122" s="47"/>
      <c r="F122" s="47"/>
      <c r="G122" s="47"/>
      <c r="H122" s="47"/>
      <c r="I122" s="47"/>
      <c r="J122" s="28"/>
      <c r="K122" s="28"/>
      <c r="L122" s="28"/>
      <c r="M122" s="28"/>
      <c r="N122" s="28"/>
    </row>
    <row r="123" spans="4:14" s="27" customFormat="1">
      <c r="D123" s="47"/>
      <c r="E123" s="47"/>
      <c r="F123" s="47"/>
      <c r="G123" s="47"/>
      <c r="H123" s="47"/>
      <c r="I123" s="47"/>
      <c r="J123" s="28"/>
      <c r="K123" s="28"/>
      <c r="L123" s="28"/>
      <c r="M123" s="28"/>
      <c r="N123" s="28"/>
    </row>
    <row r="124" spans="4:14" s="27" customFormat="1">
      <c r="D124" s="47"/>
      <c r="E124" s="47"/>
      <c r="F124" s="47"/>
      <c r="G124" s="47"/>
      <c r="H124" s="47"/>
      <c r="I124" s="47"/>
      <c r="J124" s="28"/>
      <c r="K124" s="28"/>
      <c r="L124" s="28"/>
      <c r="M124" s="28"/>
      <c r="N124" s="28"/>
    </row>
    <row r="125" spans="4:14" s="27" customFormat="1">
      <c r="D125" s="47"/>
      <c r="E125" s="47"/>
      <c r="F125" s="47"/>
      <c r="G125" s="47"/>
      <c r="H125" s="47"/>
      <c r="I125" s="47"/>
      <c r="J125" s="28"/>
      <c r="K125" s="28"/>
      <c r="L125" s="28"/>
      <c r="M125" s="28"/>
      <c r="N125" s="28"/>
    </row>
    <row r="126" spans="4:14" s="27" customFormat="1">
      <c r="D126" s="47"/>
      <c r="E126" s="47"/>
      <c r="F126" s="47"/>
      <c r="G126" s="47"/>
      <c r="H126" s="47"/>
      <c r="I126" s="47"/>
      <c r="J126" s="28"/>
      <c r="K126" s="28"/>
      <c r="L126" s="28"/>
      <c r="M126" s="28"/>
      <c r="N126" s="28"/>
    </row>
    <row r="127" spans="4:14" s="27" customFormat="1">
      <c r="D127" s="47"/>
      <c r="E127" s="47"/>
      <c r="F127" s="47"/>
      <c r="G127" s="47"/>
      <c r="H127" s="47"/>
      <c r="I127" s="47"/>
      <c r="J127" s="28"/>
      <c r="K127" s="28"/>
      <c r="L127" s="28"/>
      <c r="M127" s="28"/>
      <c r="N127" s="28"/>
    </row>
    <row r="128" spans="4:14" s="27" customFormat="1">
      <c r="D128" s="47"/>
      <c r="E128" s="47"/>
      <c r="F128" s="47"/>
      <c r="G128" s="47"/>
      <c r="H128" s="47"/>
      <c r="I128" s="47"/>
      <c r="J128" s="28"/>
      <c r="K128" s="28"/>
      <c r="L128" s="28"/>
      <c r="M128" s="28"/>
      <c r="N128" s="28"/>
    </row>
    <row r="129" spans="4:14" s="27" customFormat="1">
      <c r="D129" s="47"/>
      <c r="E129" s="47"/>
      <c r="F129" s="47"/>
      <c r="G129" s="47"/>
      <c r="H129" s="47"/>
      <c r="I129" s="47"/>
      <c r="J129" s="28"/>
      <c r="K129" s="28"/>
      <c r="L129" s="28"/>
      <c r="M129" s="28"/>
      <c r="N129" s="28"/>
    </row>
    <row r="130" spans="4:14" s="27" customFormat="1">
      <c r="D130" s="47"/>
      <c r="E130" s="47"/>
      <c r="F130" s="47"/>
      <c r="G130" s="47"/>
      <c r="H130" s="47"/>
      <c r="I130" s="47"/>
      <c r="J130" s="28"/>
      <c r="K130" s="28"/>
      <c r="L130" s="28"/>
      <c r="M130" s="28"/>
      <c r="N130" s="28"/>
    </row>
    <row r="131" spans="4:14" s="27" customFormat="1">
      <c r="D131" s="47"/>
      <c r="E131" s="47"/>
      <c r="F131" s="47"/>
      <c r="G131" s="47"/>
      <c r="H131" s="47"/>
      <c r="I131" s="47"/>
      <c r="J131" s="28"/>
      <c r="K131" s="28"/>
      <c r="L131" s="28"/>
      <c r="M131" s="28"/>
      <c r="N131" s="28"/>
    </row>
    <row r="132" spans="4:14" s="27" customFormat="1">
      <c r="D132" s="47"/>
      <c r="E132" s="47"/>
      <c r="F132" s="47"/>
      <c r="G132" s="47"/>
      <c r="H132" s="47"/>
      <c r="I132" s="47"/>
      <c r="J132" s="28"/>
      <c r="K132" s="28"/>
      <c r="L132" s="28"/>
      <c r="M132" s="28"/>
      <c r="N132" s="28"/>
    </row>
    <row r="133" spans="4:14" s="27" customFormat="1">
      <c r="D133" s="47"/>
      <c r="E133" s="47"/>
      <c r="F133" s="47"/>
      <c r="G133" s="47"/>
      <c r="H133" s="47"/>
      <c r="I133" s="47"/>
      <c r="J133" s="28"/>
      <c r="K133" s="28"/>
      <c r="L133" s="28"/>
      <c r="M133" s="28"/>
      <c r="N133" s="28"/>
    </row>
    <row r="134" spans="4:14" s="27" customFormat="1">
      <c r="D134" s="47"/>
      <c r="E134" s="47"/>
      <c r="F134" s="47"/>
      <c r="G134" s="47"/>
      <c r="H134" s="47"/>
      <c r="I134" s="47"/>
      <c r="J134" s="28"/>
      <c r="K134" s="28"/>
      <c r="L134" s="28"/>
      <c r="M134" s="28"/>
      <c r="N134" s="28"/>
    </row>
    <row r="135" spans="4:14" s="27" customFormat="1">
      <c r="D135" s="47"/>
      <c r="E135" s="47"/>
      <c r="F135" s="47"/>
      <c r="G135" s="47"/>
      <c r="H135" s="47"/>
      <c r="I135" s="47"/>
      <c r="J135" s="28"/>
      <c r="K135" s="28"/>
      <c r="L135" s="28"/>
      <c r="M135" s="28"/>
      <c r="N135" s="28"/>
    </row>
    <row r="136" spans="4:14" s="27" customFormat="1">
      <c r="D136" s="47"/>
      <c r="E136" s="47"/>
      <c r="F136" s="47"/>
      <c r="G136" s="47"/>
      <c r="H136" s="47"/>
      <c r="I136" s="47"/>
      <c r="J136" s="28"/>
      <c r="K136" s="28"/>
      <c r="L136" s="28"/>
      <c r="M136" s="28"/>
      <c r="N136" s="28"/>
    </row>
    <row r="137" spans="4:14" s="27" customFormat="1">
      <c r="D137" s="47"/>
      <c r="E137" s="47"/>
      <c r="F137" s="47"/>
      <c r="G137" s="47"/>
      <c r="H137" s="47"/>
      <c r="I137" s="47"/>
      <c r="J137" s="28"/>
      <c r="K137" s="28"/>
      <c r="L137" s="28"/>
      <c r="M137" s="28"/>
      <c r="N137" s="28"/>
    </row>
    <row r="138" spans="4:14" s="27" customFormat="1">
      <c r="D138" s="47"/>
      <c r="E138" s="47"/>
      <c r="F138" s="47"/>
      <c r="G138" s="47"/>
      <c r="H138" s="47"/>
      <c r="I138" s="47"/>
      <c r="J138" s="28"/>
      <c r="K138" s="28"/>
      <c r="L138" s="28"/>
      <c r="M138" s="28"/>
      <c r="N138" s="28"/>
    </row>
    <row r="139" spans="4:14" s="27" customFormat="1">
      <c r="D139" s="47"/>
      <c r="E139" s="47"/>
      <c r="F139" s="47"/>
      <c r="G139" s="47"/>
      <c r="H139" s="47"/>
      <c r="I139" s="47"/>
      <c r="J139" s="28"/>
      <c r="K139" s="28"/>
      <c r="L139" s="28"/>
      <c r="M139" s="28"/>
      <c r="N139" s="28"/>
    </row>
    <row r="140" spans="4:14" s="27" customFormat="1">
      <c r="D140" s="47"/>
      <c r="E140" s="47"/>
      <c r="F140" s="47"/>
      <c r="G140" s="47"/>
      <c r="H140" s="47"/>
      <c r="I140" s="47"/>
      <c r="J140" s="28"/>
      <c r="K140" s="28"/>
      <c r="L140" s="28"/>
      <c r="M140" s="28"/>
      <c r="N140" s="28"/>
    </row>
    <row r="141" spans="4:14" s="27" customFormat="1">
      <c r="D141" s="47"/>
      <c r="E141" s="47"/>
      <c r="F141" s="47"/>
      <c r="G141" s="47"/>
      <c r="H141" s="47"/>
      <c r="I141" s="47"/>
      <c r="J141" s="28"/>
      <c r="K141" s="28"/>
      <c r="L141" s="28"/>
      <c r="M141" s="28"/>
      <c r="N141" s="28"/>
    </row>
    <row r="142" spans="4:14" s="27" customFormat="1">
      <c r="D142" s="47"/>
      <c r="E142" s="47"/>
      <c r="F142" s="47"/>
      <c r="G142" s="47"/>
      <c r="H142" s="47"/>
      <c r="I142" s="47"/>
      <c r="J142" s="28"/>
      <c r="K142" s="28"/>
      <c r="L142" s="28"/>
      <c r="M142" s="28"/>
      <c r="N142" s="28"/>
    </row>
    <row r="143" spans="4:14" s="27" customFormat="1">
      <c r="D143" s="47"/>
      <c r="E143" s="47"/>
      <c r="F143" s="47"/>
      <c r="G143" s="47"/>
      <c r="H143" s="47"/>
      <c r="I143" s="47"/>
      <c r="J143" s="28"/>
      <c r="K143" s="28"/>
      <c r="L143" s="28"/>
      <c r="M143" s="28"/>
      <c r="N143" s="28"/>
    </row>
    <row r="144" spans="4:14" s="27" customFormat="1">
      <c r="D144" s="47"/>
      <c r="E144" s="47"/>
      <c r="F144" s="47"/>
      <c r="G144" s="47"/>
      <c r="H144" s="47"/>
      <c r="I144" s="47"/>
      <c r="J144" s="28"/>
      <c r="K144" s="28"/>
      <c r="L144" s="28"/>
      <c r="M144" s="28"/>
      <c r="N144" s="28"/>
    </row>
    <row r="145" spans="4:14" s="27" customFormat="1">
      <c r="D145" s="47"/>
      <c r="E145" s="47"/>
      <c r="F145" s="47"/>
      <c r="G145" s="47"/>
      <c r="H145" s="47"/>
      <c r="I145" s="47"/>
      <c r="J145" s="28"/>
      <c r="K145" s="28"/>
      <c r="L145" s="28"/>
      <c r="M145" s="28"/>
      <c r="N145" s="28"/>
    </row>
    <row r="146" spans="4:14" s="27" customFormat="1">
      <c r="D146" s="47"/>
      <c r="E146" s="47"/>
      <c r="F146" s="47"/>
      <c r="G146" s="47"/>
      <c r="H146" s="47"/>
      <c r="I146" s="47"/>
      <c r="J146" s="28"/>
      <c r="K146" s="28"/>
      <c r="L146" s="28"/>
      <c r="M146" s="28"/>
      <c r="N146" s="28"/>
    </row>
    <row r="147" spans="4:14" s="27" customFormat="1">
      <c r="D147" s="47"/>
      <c r="E147" s="47"/>
      <c r="F147" s="47"/>
      <c r="G147" s="47"/>
      <c r="H147" s="47"/>
      <c r="I147" s="47"/>
      <c r="J147" s="28"/>
      <c r="K147" s="28"/>
      <c r="L147" s="28"/>
      <c r="M147" s="28"/>
      <c r="N147" s="28"/>
    </row>
    <row r="148" spans="4:14" s="27" customFormat="1">
      <c r="D148" s="47"/>
      <c r="E148" s="47"/>
      <c r="F148" s="47"/>
      <c r="G148" s="47"/>
      <c r="H148" s="47"/>
      <c r="I148" s="47"/>
      <c r="J148" s="28"/>
      <c r="K148" s="28"/>
      <c r="L148" s="28"/>
      <c r="M148" s="28"/>
      <c r="N148" s="28"/>
    </row>
    <row r="149" spans="4:14" s="27" customFormat="1">
      <c r="D149" s="47"/>
      <c r="E149" s="47"/>
      <c r="F149" s="47"/>
      <c r="G149" s="47"/>
      <c r="H149" s="47"/>
      <c r="I149" s="47"/>
      <c r="J149" s="28"/>
      <c r="K149" s="28"/>
      <c r="L149" s="28"/>
      <c r="M149" s="28"/>
      <c r="N149" s="28"/>
    </row>
    <row r="150" spans="4:14" s="27" customFormat="1">
      <c r="D150" s="47"/>
      <c r="E150" s="47"/>
      <c r="F150" s="47"/>
      <c r="G150" s="47"/>
      <c r="H150" s="47"/>
      <c r="I150" s="47"/>
      <c r="J150" s="28"/>
      <c r="K150" s="28"/>
      <c r="L150" s="28"/>
      <c r="M150" s="28"/>
      <c r="N150" s="28"/>
    </row>
    <row r="151" spans="4:14" s="27" customFormat="1">
      <c r="D151" s="47"/>
      <c r="E151" s="47"/>
      <c r="F151" s="47"/>
      <c r="G151" s="47"/>
      <c r="H151" s="47"/>
      <c r="I151" s="47"/>
      <c r="J151" s="28"/>
      <c r="K151" s="28"/>
      <c r="L151" s="28"/>
      <c r="M151" s="28"/>
      <c r="N151" s="28"/>
    </row>
    <row r="152" spans="4:14" s="27" customFormat="1">
      <c r="D152" s="47"/>
      <c r="E152" s="47"/>
      <c r="F152" s="47"/>
      <c r="G152" s="47"/>
      <c r="H152" s="47"/>
      <c r="I152" s="47"/>
      <c r="J152" s="28"/>
      <c r="K152" s="28"/>
      <c r="L152" s="28"/>
      <c r="M152" s="28"/>
      <c r="N152" s="28"/>
    </row>
    <row r="153" spans="4:14" s="27" customFormat="1">
      <c r="D153" s="47"/>
      <c r="E153" s="47"/>
      <c r="F153" s="47"/>
      <c r="G153" s="47"/>
      <c r="H153" s="47"/>
      <c r="I153" s="47"/>
      <c r="J153" s="28"/>
      <c r="K153" s="28"/>
      <c r="L153" s="28"/>
      <c r="M153" s="28"/>
      <c r="N153" s="28"/>
    </row>
    <row r="154" spans="4:14" s="27" customFormat="1">
      <c r="D154" s="47"/>
      <c r="E154" s="47"/>
      <c r="F154" s="47"/>
      <c r="G154" s="47"/>
      <c r="H154" s="47"/>
      <c r="I154" s="47"/>
      <c r="J154" s="28"/>
      <c r="K154" s="28"/>
      <c r="L154" s="28"/>
      <c r="M154" s="28"/>
      <c r="N154" s="28"/>
    </row>
    <row r="155" spans="4:14" s="27" customFormat="1">
      <c r="D155" s="47"/>
      <c r="E155" s="47"/>
      <c r="F155" s="47"/>
      <c r="G155" s="47"/>
      <c r="H155" s="47"/>
      <c r="I155" s="47"/>
      <c r="J155" s="28"/>
      <c r="K155" s="28"/>
      <c r="L155" s="28"/>
      <c r="M155" s="28"/>
      <c r="N155" s="28"/>
    </row>
    <row r="156" spans="4:14" s="27" customFormat="1">
      <c r="D156" s="47"/>
      <c r="E156" s="47"/>
      <c r="F156" s="47"/>
      <c r="G156" s="47"/>
      <c r="H156" s="47"/>
      <c r="I156" s="47"/>
      <c r="J156" s="28"/>
      <c r="K156" s="28"/>
      <c r="L156" s="28"/>
      <c r="M156" s="28"/>
      <c r="N156" s="28"/>
    </row>
    <row r="157" spans="4:14" s="27" customFormat="1">
      <c r="D157" s="47"/>
      <c r="E157" s="47"/>
      <c r="F157" s="47"/>
      <c r="G157" s="47"/>
      <c r="H157" s="47"/>
      <c r="I157" s="47"/>
      <c r="J157" s="28"/>
      <c r="K157" s="28"/>
      <c r="L157" s="28"/>
      <c r="M157" s="28"/>
      <c r="N157" s="28"/>
    </row>
    <row r="158" spans="4:14" s="27" customFormat="1">
      <c r="D158" s="47"/>
      <c r="E158" s="47"/>
      <c r="F158" s="47"/>
      <c r="G158" s="47"/>
      <c r="H158" s="47"/>
      <c r="I158" s="47"/>
      <c r="J158" s="28"/>
      <c r="K158" s="28"/>
      <c r="L158" s="28"/>
      <c r="M158" s="28"/>
      <c r="N158" s="28"/>
    </row>
    <row r="159" spans="4:14" s="27" customFormat="1">
      <c r="D159" s="47"/>
      <c r="E159" s="47"/>
      <c r="F159" s="47"/>
      <c r="G159" s="47"/>
      <c r="H159" s="47"/>
      <c r="I159" s="47"/>
      <c r="J159" s="28"/>
      <c r="K159" s="28"/>
      <c r="L159" s="28"/>
      <c r="M159" s="28"/>
      <c r="N159" s="28"/>
    </row>
    <row r="160" spans="4:14" s="27" customFormat="1">
      <c r="D160" s="47"/>
      <c r="E160" s="47"/>
      <c r="F160" s="47"/>
      <c r="G160" s="47"/>
      <c r="H160" s="47"/>
      <c r="I160" s="47"/>
      <c r="J160" s="28"/>
      <c r="K160" s="28"/>
      <c r="L160" s="28"/>
      <c r="M160" s="28"/>
      <c r="N160" s="28"/>
    </row>
    <row r="161" spans="4:14" s="27" customFormat="1">
      <c r="D161" s="47"/>
      <c r="E161" s="47"/>
      <c r="F161" s="47"/>
      <c r="G161" s="47"/>
      <c r="H161" s="47"/>
      <c r="I161" s="47"/>
      <c r="J161" s="28"/>
      <c r="K161" s="28"/>
      <c r="L161" s="28"/>
      <c r="M161" s="28"/>
      <c r="N161" s="28"/>
    </row>
    <row r="162" spans="4:14" s="27" customFormat="1">
      <c r="D162" s="47"/>
      <c r="E162" s="47"/>
      <c r="F162" s="47"/>
      <c r="G162" s="47"/>
      <c r="H162" s="47"/>
      <c r="I162" s="47"/>
      <c r="J162" s="28"/>
      <c r="K162" s="28"/>
      <c r="L162" s="28"/>
      <c r="M162" s="28"/>
      <c r="N162" s="28"/>
    </row>
    <row r="163" spans="4:14" s="27" customFormat="1">
      <c r="D163" s="47"/>
      <c r="E163" s="47"/>
      <c r="F163" s="47"/>
      <c r="G163" s="47"/>
      <c r="H163" s="47"/>
      <c r="I163" s="47"/>
      <c r="J163" s="28"/>
      <c r="K163" s="28"/>
      <c r="L163" s="28"/>
      <c r="M163" s="28"/>
      <c r="N163" s="28"/>
    </row>
    <row r="164" spans="4:14" s="27" customFormat="1">
      <c r="D164" s="47"/>
      <c r="E164" s="47"/>
      <c r="F164" s="47"/>
      <c r="G164" s="47"/>
      <c r="H164" s="47"/>
      <c r="I164" s="47"/>
      <c r="J164" s="28"/>
      <c r="K164" s="28"/>
      <c r="L164" s="28"/>
      <c r="M164" s="28"/>
      <c r="N164" s="28"/>
    </row>
    <row r="165" spans="4:14" s="27" customFormat="1">
      <c r="D165" s="47"/>
      <c r="E165" s="47"/>
      <c r="F165" s="47"/>
      <c r="G165" s="47"/>
      <c r="H165" s="47"/>
      <c r="I165" s="47"/>
      <c r="J165" s="28"/>
      <c r="K165" s="28"/>
      <c r="L165" s="28"/>
      <c r="M165" s="28"/>
      <c r="N165" s="28"/>
    </row>
    <row r="166" spans="4:14" s="27" customFormat="1">
      <c r="D166" s="47"/>
      <c r="E166" s="47"/>
      <c r="F166" s="47"/>
      <c r="G166" s="47"/>
      <c r="H166" s="47"/>
      <c r="I166" s="47"/>
      <c r="J166" s="28"/>
      <c r="K166" s="28"/>
      <c r="L166" s="28"/>
      <c r="M166" s="28"/>
      <c r="N166" s="28"/>
    </row>
    <row r="167" spans="4:14" s="27" customFormat="1">
      <c r="D167" s="47"/>
      <c r="E167" s="47"/>
      <c r="F167" s="47"/>
      <c r="G167" s="47"/>
      <c r="H167" s="47"/>
      <c r="I167" s="47"/>
      <c r="J167" s="28"/>
      <c r="K167" s="28"/>
      <c r="L167" s="28"/>
      <c r="M167" s="28"/>
      <c r="N167" s="28"/>
    </row>
    <row r="168" spans="4:14" s="27" customFormat="1">
      <c r="D168" s="47"/>
      <c r="E168" s="47"/>
      <c r="F168" s="47"/>
      <c r="G168" s="47"/>
      <c r="H168" s="47"/>
      <c r="I168" s="47"/>
      <c r="J168" s="28"/>
      <c r="K168" s="28"/>
      <c r="L168" s="28"/>
      <c r="M168" s="28"/>
      <c r="N168" s="28"/>
    </row>
    <row r="169" spans="4:14" s="27" customFormat="1">
      <c r="D169" s="47"/>
      <c r="E169" s="47"/>
      <c r="F169" s="47"/>
      <c r="G169" s="47"/>
      <c r="H169" s="47"/>
      <c r="I169" s="47"/>
      <c r="J169" s="28"/>
      <c r="K169" s="28"/>
      <c r="L169" s="28"/>
      <c r="M169" s="28"/>
      <c r="N169" s="28"/>
    </row>
    <row r="170" spans="4:14" s="27" customFormat="1">
      <c r="D170" s="47"/>
      <c r="E170" s="47"/>
      <c r="F170" s="47"/>
      <c r="G170" s="47"/>
      <c r="H170" s="47"/>
      <c r="I170" s="47"/>
      <c r="J170" s="28"/>
      <c r="K170" s="28"/>
      <c r="L170" s="28"/>
      <c r="M170" s="28"/>
      <c r="N170" s="28"/>
    </row>
    <row r="171" spans="4:14" s="27" customFormat="1">
      <c r="D171" s="47"/>
      <c r="E171" s="47"/>
      <c r="F171" s="47"/>
      <c r="G171" s="47"/>
      <c r="H171" s="47"/>
      <c r="I171" s="47"/>
      <c r="J171" s="28"/>
      <c r="K171" s="28"/>
      <c r="L171" s="28"/>
      <c r="M171" s="28"/>
      <c r="N171" s="28"/>
    </row>
    <row r="172" spans="4:14" s="27" customFormat="1">
      <c r="D172" s="47"/>
      <c r="E172" s="47"/>
      <c r="F172" s="47"/>
      <c r="G172" s="47"/>
      <c r="H172" s="47"/>
      <c r="I172" s="47"/>
      <c r="J172" s="28"/>
      <c r="K172" s="28"/>
      <c r="L172" s="28"/>
      <c r="M172" s="28"/>
      <c r="N172" s="28"/>
    </row>
    <row r="173" spans="4:14" s="27" customFormat="1">
      <c r="D173" s="47"/>
      <c r="E173" s="47"/>
      <c r="F173" s="47"/>
      <c r="G173" s="47"/>
      <c r="H173" s="47"/>
      <c r="I173" s="47"/>
      <c r="J173" s="28"/>
      <c r="K173" s="28"/>
      <c r="L173" s="28"/>
      <c r="M173" s="28"/>
      <c r="N173" s="28"/>
    </row>
    <row r="174" spans="4:14" s="27" customFormat="1">
      <c r="D174" s="47"/>
      <c r="E174" s="47"/>
      <c r="F174" s="47"/>
      <c r="G174" s="47"/>
      <c r="H174" s="47"/>
      <c r="I174" s="47"/>
      <c r="J174" s="28"/>
      <c r="K174" s="28"/>
      <c r="L174" s="28"/>
      <c r="M174" s="28"/>
      <c r="N174" s="28"/>
    </row>
    <row r="175" spans="4:14" s="27" customFormat="1">
      <c r="D175" s="47"/>
      <c r="E175" s="47"/>
      <c r="F175" s="47"/>
      <c r="G175" s="47"/>
      <c r="H175" s="47"/>
      <c r="I175" s="47"/>
      <c r="J175" s="28"/>
      <c r="K175" s="28"/>
      <c r="L175" s="28"/>
      <c r="M175" s="28"/>
      <c r="N175" s="28"/>
    </row>
    <row r="176" spans="4:14">
      <c r="J176" s="28"/>
      <c r="K176" s="28"/>
    </row>
    <row r="177" spans="10:11">
      <c r="J177" s="28"/>
      <c r="K177" s="28"/>
    </row>
    <row r="178" spans="10:11">
      <c r="J178" s="28"/>
      <c r="K178" s="28"/>
    </row>
  </sheetData>
  <mergeCells count="3">
    <mergeCell ref="D5:E5"/>
    <mergeCell ref="F5:G5"/>
    <mergeCell ref="H5:I5"/>
  </mergeCells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A667-0500-409B-B73F-55A882A3CA87}">
  <sheetPr>
    <tabColor rgb="FF00B0F0"/>
  </sheetPr>
  <dimension ref="A1:AJ219"/>
  <sheetViews>
    <sheetView topLeftCell="A49" workbookViewId="0">
      <selection activeCell="D73" sqref="D73"/>
    </sheetView>
  </sheetViews>
  <sheetFormatPr defaultColWidth="4.125" defaultRowHeight="13.5"/>
  <cols>
    <col min="1" max="1" width="29.875" style="1" customWidth="1"/>
    <col min="2" max="2" width="3.375" style="3" customWidth="1"/>
    <col min="3" max="3" width="2.875" style="3" customWidth="1"/>
    <col min="4" max="4" width="4.125" style="10" customWidth="1"/>
    <col min="5" max="5" width="4.375" style="14" customWidth="1"/>
    <col min="6" max="18" width="4.5" style="3" customWidth="1"/>
    <col min="19" max="16384" width="4.125" style="1"/>
  </cols>
  <sheetData>
    <row r="1" spans="1:36">
      <c r="A1" s="123" t="s">
        <v>395</v>
      </c>
      <c r="B1" s="250"/>
      <c r="C1" s="250"/>
    </row>
    <row r="2" spans="1:36">
      <c r="A2" s="2" t="s">
        <v>514</v>
      </c>
      <c r="B2" s="4"/>
      <c r="C2" s="4"/>
    </row>
    <row r="3" spans="1:36" s="2" customFormat="1">
      <c r="A3" s="2" t="s">
        <v>44</v>
      </c>
      <c r="B3" s="4"/>
      <c r="C3" s="4"/>
      <c r="D3" s="11"/>
      <c r="E3" s="1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1"/>
      <c r="U3" s="1"/>
      <c r="V3" s="1"/>
      <c r="W3" s="1"/>
      <c r="X3" s="1"/>
      <c r="Y3" s="1"/>
      <c r="Z3" s="1"/>
      <c r="AA3" s="1"/>
      <c r="AB3" s="1"/>
      <c r="AC3" s="206"/>
    </row>
    <row r="4" spans="1:36" ht="12.75">
      <c r="A4" s="5" t="s">
        <v>77</v>
      </c>
      <c r="B4" s="251" t="s">
        <v>248</v>
      </c>
      <c r="C4" s="251" t="s">
        <v>247</v>
      </c>
      <c r="D4" s="440" t="s">
        <v>0</v>
      </c>
      <c r="E4" s="441" t="s">
        <v>424</v>
      </c>
      <c r="F4" s="444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53"/>
    </row>
    <row r="5" spans="1:36" s="2" customFormat="1">
      <c r="A5" s="33" t="s">
        <v>396</v>
      </c>
      <c r="B5" s="270"/>
      <c r="C5" s="270"/>
      <c r="D5" s="96" t="s">
        <v>1</v>
      </c>
      <c r="E5" s="442">
        <v>0</v>
      </c>
      <c r="F5" s="448">
        <v>0</v>
      </c>
      <c r="G5" s="449">
        <v>0</v>
      </c>
      <c r="H5" s="449">
        <v>0</v>
      </c>
      <c r="I5" s="449">
        <v>0</v>
      </c>
      <c r="J5" s="449">
        <v>0</v>
      </c>
      <c r="K5" s="449">
        <v>0</v>
      </c>
      <c r="L5" s="449">
        <v>0</v>
      </c>
      <c r="M5" s="449">
        <v>0</v>
      </c>
      <c r="N5" s="449">
        <v>0</v>
      </c>
      <c r="O5" s="449">
        <v>0</v>
      </c>
      <c r="P5" s="449">
        <v>0</v>
      </c>
      <c r="Q5" s="449">
        <v>0</v>
      </c>
      <c r="R5" s="45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25" t="s">
        <v>397</v>
      </c>
      <c r="B6" s="271"/>
      <c r="C6" s="271"/>
      <c r="D6" s="131">
        <v>1.1000000000000001</v>
      </c>
      <c r="E6" s="443">
        <v>1.3888888888888887E-3</v>
      </c>
      <c r="F6" s="451">
        <f>F5+$E6</f>
        <v>1.3888888888888887E-3</v>
      </c>
      <c r="G6" s="447">
        <f t="shared" ref="G6:Q6" si="0">G5+$E6</f>
        <v>1.3888888888888887E-3</v>
      </c>
      <c r="H6" s="447">
        <f t="shared" si="0"/>
        <v>1.3888888888888887E-3</v>
      </c>
      <c r="I6" s="447">
        <f t="shared" si="0"/>
        <v>1.3888888888888887E-3</v>
      </c>
      <c r="J6" s="447">
        <f t="shared" si="0"/>
        <v>1.3888888888888887E-3</v>
      </c>
      <c r="K6" s="447">
        <f t="shared" si="0"/>
        <v>1.3888888888888887E-3</v>
      </c>
      <c r="L6" s="447">
        <f t="shared" si="0"/>
        <v>1.3888888888888887E-3</v>
      </c>
      <c r="M6" s="447">
        <f t="shared" si="0"/>
        <v>1.3888888888888887E-3</v>
      </c>
      <c r="N6" s="447">
        <f t="shared" si="0"/>
        <v>1.3888888888888887E-3</v>
      </c>
      <c r="O6" s="447">
        <f t="shared" si="0"/>
        <v>1.3888888888888887E-3</v>
      </c>
      <c r="P6" s="447">
        <f t="shared" si="0"/>
        <v>1.3888888888888887E-3</v>
      </c>
      <c r="Q6" s="447">
        <f t="shared" si="0"/>
        <v>1.3888888888888887E-3</v>
      </c>
      <c r="R6" s="452"/>
    </row>
    <row r="7" spans="1:36">
      <c r="A7" s="25" t="s">
        <v>398</v>
      </c>
      <c r="B7" s="271"/>
      <c r="C7" s="271"/>
      <c r="D7" s="131">
        <v>0.4</v>
      </c>
      <c r="E7" s="443">
        <v>6.9444444444444436E-4</v>
      </c>
      <c r="F7" s="451">
        <f t="shared" ref="F7:F32" si="1">F6+$E7</f>
        <v>2.0833333333333329E-3</v>
      </c>
      <c r="G7" s="447">
        <f t="shared" ref="G7:G32" si="2">G6+$E7</f>
        <v>2.0833333333333329E-3</v>
      </c>
      <c r="H7" s="447">
        <f t="shared" ref="H7:H32" si="3">H6+$E7</f>
        <v>2.0833333333333329E-3</v>
      </c>
      <c r="I7" s="447">
        <f t="shared" ref="I7:I32" si="4">I6+$E7</f>
        <v>2.0833333333333329E-3</v>
      </c>
      <c r="J7" s="447">
        <f t="shared" ref="J7:J32" si="5">J6+$E7</f>
        <v>2.0833333333333329E-3</v>
      </c>
      <c r="K7" s="447">
        <f t="shared" ref="K7:K32" si="6">K6+$E7</f>
        <v>2.0833333333333329E-3</v>
      </c>
      <c r="L7" s="447">
        <f t="shared" ref="L7:L32" si="7">L6+$E7</f>
        <v>2.0833333333333329E-3</v>
      </c>
      <c r="M7" s="447">
        <f t="shared" ref="M7:M32" si="8">M6+$E7</f>
        <v>2.0833333333333329E-3</v>
      </c>
      <c r="N7" s="447">
        <f t="shared" ref="N7:N32" si="9">N6+$E7</f>
        <v>2.0833333333333329E-3</v>
      </c>
      <c r="O7" s="447">
        <f t="shared" ref="O7:O32" si="10">O6+$E7</f>
        <v>2.0833333333333329E-3</v>
      </c>
      <c r="P7" s="447">
        <f t="shared" ref="P7:P32" si="11">P6+$E7</f>
        <v>2.0833333333333329E-3</v>
      </c>
      <c r="Q7" s="447">
        <f t="shared" ref="Q7:Q32" si="12">Q6+$E7</f>
        <v>2.0833333333333329E-3</v>
      </c>
      <c r="R7" s="452"/>
    </row>
    <row r="8" spans="1:36">
      <c r="A8" s="25" t="s">
        <v>399</v>
      </c>
      <c r="B8" s="271"/>
      <c r="C8" s="271"/>
      <c r="D8" s="131">
        <v>0.8</v>
      </c>
      <c r="E8" s="443">
        <v>1.3888888888888887E-3</v>
      </c>
      <c r="F8" s="451">
        <f t="shared" si="1"/>
        <v>3.4722222222222216E-3</v>
      </c>
      <c r="G8" s="447">
        <f t="shared" si="2"/>
        <v>3.4722222222222216E-3</v>
      </c>
      <c r="H8" s="447">
        <f t="shared" si="3"/>
        <v>3.4722222222222216E-3</v>
      </c>
      <c r="I8" s="447">
        <f t="shared" si="4"/>
        <v>3.4722222222222216E-3</v>
      </c>
      <c r="J8" s="447">
        <f t="shared" si="5"/>
        <v>3.4722222222222216E-3</v>
      </c>
      <c r="K8" s="447">
        <f t="shared" si="6"/>
        <v>3.4722222222222216E-3</v>
      </c>
      <c r="L8" s="447">
        <f t="shared" si="7"/>
        <v>3.4722222222222216E-3</v>
      </c>
      <c r="M8" s="447">
        <f t="shared" si="8"/>
        <v>3.4722222222222216E-3</v>
      </c>
      <c r="N8" s="447">
        <f t="shared" si="9"/>
        <v>3.4722222222222216E-3</v>
      </c>
      <c r="O8" s="447">
        <f t="shared" si="10"/>
        <v>3.4722222222222216E-3</v>
      </c>
      <c r="P8" s="447">
        <f t="shared" si="11"/>
        <v>3.4722222222222216E-3</v>
      </c>
      <c r="Q8" s="447">
        <f t="shared" si="12"/>
        <v>3.4722222222222216E-3</v>
      </c>
      <c r="R8" s="452"/>
    </row>
    <row r="9" spans="1:36">
      <c r="A9" s="25" t="s">
        <v>400</v>
      </c>
      <c r="B9" s="271"/>
      <c r="C9" s="271"/>
      <c r="D9" s="131">
        <v>1.4</v>
      </c>
      <c r="E9" s="443">
        <v>1.3888888888888887E-3</v>
      </c>
      <c r="F9" s="451">
        <f t="shared" si="1"/>
        <v>4.8611111111111103E-3</v>
      </c>
      <c r="G9" s="447">
        <f t="shared" si="2"/>
        <v>4.8611111111111103E-3</v>
      </c>
      <c r="H9" s="447">
        <f>H8+$E9</f>
        <v>4.8611111111111103E-3</v>
      </c>
      <c r="I9" s="447">
        <f t="shared" si="4"/>
        <v>4.8611111111111103E-3</v>
      </c>
      <c r="J9" s="447">
        <f t="shared" si="5"/>
        <v>4.8611111111111103E-3</v>
      </c>
      <c r="K9" s="447">
        <f t="shared" si="6"/>
        <v>4.8611111111111103E-3</v>
      </c>
      <c r="L9" s="447">
        <f t="shared" si="7"/>
        <v>4.8611111111111103E-3</v>
      </c>
      <c r="M9" s="447">
        <f t="shared" si="8"/>
        <v>4.8611111111111103E-3</v>
      </c>
      <c r="N9" s="447">
        <f t="shared" si="9"/>
        <v>4.8611111111111103E-3</v>
      </c>
      <c r="O9" s="447">
        <f t="shared" si="10"/>
        <v>4.8611111111111103E-3</v>
      </c>
      <c r="P9" s="447">
        <f t="shared" si="11"/>
        <v>4.8611111111111103E-3</v>
      </c>
      <c r="Q9" s="447">
        <f t="shared" si="12"/>
        <v>4.8611111111111103E-3</v>
      </c>
      <c r="R9" s="452"/>
    </row>
    <row r="10" spans="1:36">
      <c r="A10" s="25" t="s">
        <v>401</v>
      </c>
      <c r="B10" s="271"/>
      <c r="C10" s="271"/>
      <c r="D10" s="131">
        <v>2.7</v>
      </c>
      <c r="E10" s="443">
        <v>2.0833333333333333E-3</v>
      </c>
      <c r="F10" s="451">
        <f t="shared" si="1"/>
        <v>6.9444444444444441E-3</v>
      </c>
      <c r="G10" s="447">
        <f t="shared" si="2"/>
        <v>6.9444444444444441E-3</v>
      </c>
      <c r="H10" s="447">
        <f t="shared" si="3"/>
        <v>6.9444444444444441E-3</v>
      </c>
      <c r="I10" s="447">
        <f t="shared" si="4"/>
        <v>6.9444444444444441E-3</v>
      </c>
      <c r="J10" s="447">
        <f t="shared" si="5"/>
        <v>6.9444444444444441E-3</v>
      </c>
      <c r="K10" s="447">
        <f t="shared" si="6"/>
        <v>6.9444444444444441E-3</v>
      </c>
      <c r="L10" s="447">
        <f t="shared" si="7"/>
        <v>6.9444444444444441E-3</v>
      </c>
      <c r="M10" s="447">
        <f t="shared" si="8"/>
        <v>6.9444444444444441E-3</v>
      </c>
      <c r="N10" s="447">
        <f t="shared" si="9"/>
        <v>6.9444444444444441E-3</v>
      </c>
      <c r="O10" s="447">
        <f t="shared" si="10"/>
        <v>6.9444444444444441E-3</v>
      </c>
      <c r="P10" s="447">
        <f t="shared" si="11"/>
        <v>6.9444444444444441E-3</v>
      </c>
      <c r="Q10" s="447">
        <f t="shared" si="12"/>
        <v>6.9444444444444441E-3</v>
      </c>
      <c r="R10" s="452"/>
    </row>
    <row r="11" spans="1:36">
      <c r="A11" s="25" t="s">
        <v>402</v>
      </c>
      <c r="B11" s="271"/>
      <c r="C11" s="271"/>
      <c r="D11" s="131">
        <v>1.1000000000000001</v>
      </c>
      <c r="E11" s="443">
        <v>6.9444444444444436E-4</v>
      </c>
      <c r="F11" s="451">
        <f t="shared" si="1"/>
        <v>7.6388888888888886E-3</v>
      </c>
      <c r="G11" s="447">
        <f t="shared" si="2"/>
        <v>7.6388888888888886E-3</v>
      </c>
      <c r="H11" s="447">
        <f t="shared" si="3"/>
        <v>7.6388888888888886E-3</v>
      </c>
      <c r="I11" s="447">
        <f t="shared" si="4"/>
        <v>7.6388888888888886E-3</v>
      </c>
      <c r="J11" s="447">
        <f t="shared" si="5"/>
        <v>7.6388888888888886E-3</v>
      </c>
      <c r="K11" s="447">
        <f t="shared" si="6"/>
        <v>7.6388888888888886E-3</v>
      </c>
      <c r="L11" s="447">
        <f t="shared" si="7"/>
        <v>7.6388888888888886E-3</v>
      </c>
      <c r="M11" s="447">
        <f t="shared" si="8"/>
        <v>7.6388888888888886E-3</v>
      </c>
      <c r="N11" s="447">
        <f t="shared" si="9"/>
        <v>7.6388888888888886E-3</v>
      </c>
      <c r="O11" s="447">
        <f t="shared" si="10"/>
        <v>7.6388888888888886E-3</v>
      </c>
      <c r="P11" s="447">
        <f t="shared" si="11"/>
        <v>7.6388888888888886E-3</v>
      </c>
      <c r="Q11" s="447">
        <f t="shared" si="12"/>
        <v>7.6388888888888886E-3</v>
      </c>
      <c r="R11" s="452"/>
    </row>
    <row r="12" spans="1:36">
      <c r="A12" s="25" t="s">
        <v>403</v>
      </c>
      <c r="B12" s="271"/>
      <c r="C12" s="271"/>
      <c r="D12" s="131">
        <v>2.4</v>
      </c>
      <c r="E12" s="443">
        <v>2.0833333333333333E-3</v>
      </c>
      <c r="F12" s="451">
        <f t="shared" si="1"/>
        <v>9.7222222222222224E-3</v>
      </c>
      <c r="G12" s="447">
        <f t="shared" si="2"/>
        <v>9.7222222222222224E-3</v>
      </c>
      <c r="H12" s="447">
        <f t="shared" si="3"/>
        <v>9.7222222222222224E-3</v>
      </c>
      <c r="I12" s="447">
        <f t="shared" si="4"/>
        <v>9.7222222222222224E-3</v>
      </c>
      <c r="J12" s="447">
        <f t="shared" si="5"/>
        <v>9.7222222222222224E-3</v>
      </c>
      <c r="K12" s="447">
        <f t="shared" si="6"/>
        <v>9.7222222222222224E-3</v>
      </c>
      <c r="L12" s="447">
        <f t="shared" si="7"/>
        <v>9.7222222222222224E-3</v>
      </c>
      <c r="M12" s="447">
        <f t="shared" si="8"/>
        <v>9.7222222222222224E-3</v>
      </c>
      <c r="N12" s="447">
        <f t="shared" si="9"/>
        <v>9.7222222222222224E-3</v>
      </c>
      <c r="O12" s="447">
        <f t="shared" si="10"/>
        <v>9.7222222222222224E-3</v>
      </c>
      <c r="P12" s="447">
        <f t="shared" si="11"/>
        <v>9.7222222222222224E-3</v>
      </c>
      <c r="Q12" s="447">
        <f t="shared" si="12"/>
        <v>9.7222222222222224E-3</v>
      </c>
      <c r="R12" s="452"/>
    </row>
    <row r="13" spans="1:36">
      <c r="A13" s="25" t="s">
        <v>404</v>
      </c>
      <c r="B13" s="271"/>
      <c r="C13" s="271"/>
      <c r="D13" s="131">
        <v>1.1000000000000001</v>
      </c>
      <c r="E13" s="443">
        <v>6.9444444444444436E-4</v>
      </c>
      <c r="F13" s="451">
        <f t="shared" si="1"/>
        <v>1.0416666666666666E-2</v>
      </c>
      <c r="G13" s="447">
        <f t="shared" si="2"/>
        <v>1.0416666666666666E-2</v>
      </c>
      <c r="H13" s="447">
        <f t="shared" si="3"/>
        <v>1.0416666666666666E-2</v>
      </c>
      <c r="I13" s="447">
        <f t="shared" si="4"/>
        <v>1.0416666666666666E-2</v>
      </c>
      <c r="J13" s="447">
        <f t="shared" si="5"/>
        <v>1.0416666666666666E-2</v>
      </c>
      <c r="K13" s="447">
        <f t="shared" si="6"/>
        <v>1.0416666666666666E-2</v>
      </c>
      <c r="L13" s="447">
        <f t="shared" si="7"/>
        <v>1.0416666666666666E-2</v>
      </c>
      <c r="M13" s="447">
        <f t="shared" si="8"/>
        <v>1.0416666666666666E-2</v>
      </c>
      <c r="N13" s="447">
        <f t="shared" si="9"/>
        <v>1.0416666666666666E-2</v>
      </c>
      <c r="O13" s="447">
        <f t="shared" si="10"/>
        <v>1.0416666666666666E-2</v>
      </c>
      <c r="P13" s="447">
        <f t="shared" si="11"/>
        <v>1.0416666666666666E-2</v>
      </c>
      <c r="Q13" s="447">
        <f t="shared" si="12"/>
        <v>1.0416666666666666E-2</v>
      </c>
      <c r="R13" s="452"/>
    </row>
    <row r="14" spans="1:36">
      <c r="A14" s="25" t="s">
        <v>405</v>
      </c>
      <c r="B14" s="271"/>
      <c r="C14" s="271"/>
      <c r="D14" s="131">
        <v>1.5</v>
      </c>
      <c r="E14" s="443">
        <v>1.3888888888888889E-3</v>
      </c>
      <c r="F14" s="451">
        <f t="shared" si="1"/>
        <v>1.1805555555555555E-2</v>
      </c>
      <c r="G14" s="447">
        <f t="shared" si="2"/>
        <v>1.1805555555555555E-2</v>
      </c>
      <c r="H14" s="447">
        <f t="shared" si="3"/>
        <v>1.1805555555555555E-2</v>
      </c>
      <c r="I14" s="447">
        <f t="shared" si="4"/>
        <v>1.1805555555555555E-2</v>
      </c>
      <c r="J14" s="447">
        <f t="shared" si="5"/>
        <v>1.1805555555555555E-2</v>
      </c>
      <c r="K14" s="447">
        <f t="shared" si="6"/>
        <v>1.1805555555555555E-2</v>
      </c>
      <c r="L14" s="447">
        <f t="shared" si="7"/>
        <v>1.1805555555555555E-2</v>
      </c>
      <c r="M14" s="447">
        <f t="shared" si="8"/>
        <v>1.1805555555555555E-2</v>
      </c>
      <c r="N14" s="447">
        <f t="shared" si="9"/>
        <v>1.1805555555555555E-2</v>
      </c>
      <c r="O14" s="447">
        <f t="shared" si="10"/>
        <v>1.1805555555555555E-2</v>
      </c>
      <c r="P14" s="447">
        <f t="shared" si="11"/>
        <v>1.1805555555555555E-2</v>
      </c>
      <c r="Q14" s="447">
        <f t="shared" si="12"/>
        <v>1.1805555555555555E-2</v>
      </c>
      <c r="R14" s="452"/>
    </row>
    <row r="15" spans="1:36">
      <c r="A15" s="25" t="s">
        <v>406</v>
      </c>
      <c r="B15" s="271"/>
      <c r="C15" s="271"/>
      <c r="D15" s="131">
        <v>1.7</v>
      </c>
      <c r="E15" s="443">
        <v>1.3888888888888887E-3</v>
      </c>
      <c r="F15" s="451">
        <f t="shared" si="1"/>
        <v>1.3194444444444444E-2</v>
      </c>
      <c r="G15" s="447">
        <f t="shared" si="2"/>
        <v>1.3194444444444444E-2</v>
      </c>
      <c r="H15" s="447">
        <f t="shared" si="3"/>
        <v>1.3194444444444444E-2</v>
      </c>
      <c r="I15" s="447">
        <f t="shared" si="4"/>
        <v>1.3194444444444444E-2</v>
      </c>
      <c r="J15" s="447">
        <f t="shared" si="5"/>
        <v>1.3194444444444444E-2</v>
      </c>
      <c r="K15" s="447">
        <f t="shared" si="6"/>
        <v>1.3194444444444444E-2</v>
      </c>
      <c r="L15" s="447">
        <f t="shared" si="7"/>
        <v>1.3194444444444444E-2</v>
      </c>
      <c r="M15" s="447">
        <f t="shared" si="8"/>
        <v>1.3194444444444444E-2</v>
      </c>
      <c r="N15" s="447">
        <f t="shared" si="9"/>
        <v>1.3194444444444444E-2</v>
      </c>
      <c r="O15" s="447">
        <f t="shared" si="10"/>
        <v>1.3194444444444444E-2</v>
      </c>
      <c r="P15" s="447">
        <f t="shared" si="11"/>
        <v>1.3194444444444444E-2</v>
      </c>
      <c r="Q15" s="447">
        <f t="shared" si="12"/>
        <v>1.3194444444444444E-2</v>
      </c>
      <c r="R15" s="452"/>
    </row>
    <row r="16" spans="1:36">
      <c r="A16" s="25" t="s">
        <v>407</v>
      </c>
      <c r="B16" s="271"/>
      <c r="C16" s="271"/>
      <c r="D16" s="131">
        <v>1.2</v>
      </c>
      <c r="E16" s="443">
        <v>6.9444444444444436E-4</v>
      </c>
      <c r="F16" s="451">
        <f t="shared" si="1"/>
        <v>1.3888888888888888E-2</v>
      </c>
      <c r="G16" s="447">
        <f t="shared" si="2"/>
        <v>1.3888888888888888E-2</v>
      </c>
      <c r="H16" s="447">
        <f t="shared" si="3"/>
        <v>1.3888888888888888E-2</v>
      </c>
      <c r="I16" s="447">
        <f t="shared" si="4"/>
        <v>1.3888888888888888E-2</v>
      </c>
      <c r="J16" s="447">
        <f t="shared" si="5"/>
        <v>1.3888888888888888E-2</v>
      </c>
      <c r="K16" s="447">
        <f t="shared" si="6"/>
        <v>1.3888888888888888E-2</v>
      </c>
      <c r="L16" s="447">
        <f t="shared" si="7"/>
        <v>1.3888888888888888E-2</v>
      </c>
      <c r="M16" s="447">
        <f t="shared" si="8"/>
        <v>1.3888888888888888E-2</v>
      </c>
      <c r="N16" s="447">
        <f t="shared" si="9"/>
        <v>1.3888888888888888E-2</v>
      </c>
      <c r="O16" s="447">
        <f t="shared" si="10"/>
        <v>1.3888888888888888E-2</v>
      </c>
      <c r="P16" s="447">
        <f t="shared" si="11"/>
        <v>1.3888888888888888E-2</v>
      </c>
      <c r="Q16" s="447">
        <f t="shared" si="12"/>
        <v>1.3888888888888888E-2</v>
      </c>
      <c r="R16" s="452"/>
    </row>
    <row r="17" spans="1:36">
      <c r="A17" s="25" t="s">
        <v>408</v>
      </c>
      <c r="B17" s="271"/>
      <c r="C17" s="271"/>
      <c r="D17" s="131">
        <v>1.8</v>
      </c>
      <c r="E17" s="443">
        <v>1.3888888888888887E-3</v>
      </c>
      <c r="F17" s="451">
        <f t="shared" si="1"/>
        <v>1.5277777777777777E-2</v>
      </c>
      <c r="G17" s="447">
        <f t="shared" si="2"/>
        <v>1.5277777777777777E-2</v>
      </c>
      <c r="H17" s="447">
        <f t="shared" si="3"/>
        <v>1.5277777777777777E-2</v>
      </c>
      <c r="I17" s="447">
        <f t="shared" si="4"/>
        <v>1.5277777777777777E-2</v>
      </c>
      <c r="J17" s="447">
        <f t="shared" si="5"/>
        <v>1.5277777777777777E-2</v>
      </c>
      <c r="K17" s="447">
        <f t="shared" si="6"/>
        <v>1.5277777777777777E-2</v>
      </c>
      <c r="L17" s="447">
        <f t="shared" si="7"/>
        <v>1.5277777777777777E-2</v>
      </c>
      <c r="M17" s="447">
        <f t="shared" si="8"/>
        <v>1.5277777777777777E-2</v>
      </c>
      <c r="N17" s="447">
        <f t="shared" si="9"/>
        <v>1.5277777777777777E-2</v>
      </c>
      <c r="O17" s="447">
        <f t="shared" si="10"/>
        <v>1.5277777777777777E-2</v>
      </c>
      <c r="P17" s="447">
        <f t="shared" si="11"/>
        <v>1.5277777777777777E-2</v>
      </c>
      <c r="Q17" s="447">
        <f t="shared" si="12"/>
        <v>1.5277777777777777E-2</v>
      </c>
      <c r="R17" s="452"/>
    </row>
    <row r="18" spans="1:36">
      <c r="A18" s="25" t="s">
        <v>409</v>
      </c>
      <c r="B18" s="271"/>
      <c r="C18" s="271"/>
      <c r="D18" s="131">
        <v>1.6</v>
      </c>
      <c r="E18" s="443">
        <v>1.3888888888888887E-3</v>
      </c>
      <c r="F18" s="451">
        <f t="shared" si="1"/>
        <v>1.6666666666666666E-2</v>
      </c>
      <c r="G18" s="447">
        <f t="shared" si="2"/>
        <v>1.6666666666666666E-2</v>
      </c>
      <c r="H18" s="447">
        <f t="shared" si="3"/>
        <v>1.6666666666666666E-2</v>
      </c>
      <c r="I18" s="447">
        <f t="shared" si="4"/>
        <v>1.6666666666666666E-2</v>
      </c>
      <c r="J18" s="447">
        <f t="shared" si="5"/>
        <v>1.6666666666666666E-2</v>
      </c>
      <c r="K18" s="447">
        <f t="shared" si="6"/>
        <v>1.6666666666666666E-2</v>
      </c>
      <c r="L18" s="447">
        <f t="shared" si="7"/>
        <v>1.6666666666666666E-2</v>
      </c>
      <c r="M18" s="447">
        <f t="shared" si="8"/>
        <v>1.6666666666666666E-2</v>
      </c>
      <c r="N18" s="447">
        <f t="shared" si="9"/>
        <v>1.6666666666666666E-2</v>
      </c>
      <c r="O18" s="447">
        <f t="shared" si="10"/>
        <v>1.6666666666666666E-2</v>
      </c>
      <c r="P18" s="447">
        <f t="shared" si="11"/>
        <v>1.6666666666666666E-2</v>
      </c>
      <c r="Q18" s="447">
        <f t="shared" si="12"/>
        <v>1.6666666666666666E-2</v>
      </c>
      <c r="R18" s="452"/>
    </row>
    <row r="19" spans="1:36">
      <c r="A19" s="25" t="s">
        <v>410</v>
      </c>
      <c r="B19" s="271"/>
      <c r="C19" s="271"/>
      <c r="D19" s="131">
        <v>2</v>
      </c>
      <c r="E19" s="443">
        <v>1.3888888888888887E-3</v>
      </c>
      <c r="F19" s="451">
        <f t="shared" si="1"/>
        <v>1.8055555555555554E-2</v>
      </c>
      <c r="G19" s="447">
        <f t="shared" si="2"/>
        <v>1.8055555555555554E-2</v>
      </c>
      <c r="H19" s="447">
        <f t="shared" si="3"/>
        <v>1.8055555555555554E-2</v>
      </c>
      <c r="I19" s="447">
        <f t="shared" si="4"/>
        <v>1.8055555555555554E-2</v>
      </c>
      <c r="J19" s="447">
        <f t="shared" si="5"/>
        <v>1.8055555555555554E-2</v>
      </c>
      <c r="K19" s="447">
        <f t="shared" si="6"/>
        <v>1.8055555555555554E-2</v>
      </c>
      <c r="L19" s="447">
        <f t="shared" si="7"/>
        <v>1.8055555555555554E-2</v>
      </c>
      <c r="M19" s="447">
        <f t="shared" si="8"/>
        <v>1.8055555555555554E-2</v>
      </c>
      <c r="N19" s="447">
        <f t="shared" si="9"/>
        <v>1.8055555555555554E-2</v>
      </c>
      <c r="O19" s="447">
        <f t="shared" si="10"/>
        <v>1.8055555555555554E-2</v>
      </c>
      <c r="P19" s="447">
        <f t="shared" si="11"/>
        <v>1.8055555555555554E-2</v>
      </c>
      <c r="Q19" s="447">
        <f t="shared" si="12"/>
        <v>1.8055555555555554E-2</v>
      </c>
      <c r="R19" s="452"/>
    </row>
    <row r="20" spans="1:36">
      <c r="A20" s="25" t="s">
        <v>411</v>
      </c>
      <c r="B20" s="271"/>
      <c r="C20" s="271"/>
      <c r="D20" s="131">
        <v>1.8</v>
      </c>
      <c r="E20" s="443">
        <v>1.3888888888888887E-3</v>
      </c>
      <c r="F20" s="451">
        <f t="shared" si="1"/>
        <v>1.9444444444444441E-2</v>
      </c>
      <c r="G20" s="447">
        <f t="shared" si="2"/>
        <v>1.9444444444444441E-2</v>
      </c>
      <c r="H20" s="447">
        <f t="shared" si="3"/>
        <v>1.9444444444444441E-2</v>
      </c>
      <c r="I20" s="447">
        <f t="shared" si="4"/>
        <v>1.9444444444444441E-2</v>
      </c>
      <c r="J20" s="447">
        <f t="shared" si="5"/>
        <v>1.9444444444444441E-2</v>
      </c>
      <c r="K20" s="447">
        <f t="shared" si="6"/>
        <v>1.9444444444444441E-2</v>
      </c>
      <c r="L20" s="447">
        <f t="shared" si="7"/>
        <v>1.9444444444444441E-2</v>
      </c>
      <c r="M20" s="447">
        <f t="shared" si="8"/>
        <v>1.9444444444444441E-2</v>
      </c>
      <c r="N20" s="447">
        <f t="shared" si="9"/>
        <v>1.9444444444444441E-2</v>
      </c>
      <c r="O20" s="447">
        <f t="shared" si="10"/>
        <v>1.9444444444444441E-2</v>
      </c>
      <c r="P20" s="447">
        <f t="shared" si="11"/>
        <v>1.9444444444444441E-2</v>
      </c>
      <c r="Q20" s="447">
        <f t="shared" si="12"/>
        <v>1.9444444444444441E-2</v>
      </c>
      <c r="R20" s="452"/>
    </row>
    <row r="21" spans="1:36">
      <c r="A21" s="25" t="s">
        <v>412</v>
      </c>
      <c r="B21" s="271"/>
      <c r="C21" s="271"/>
      <c r="D21" s="131">
        <v>1.7</v>
      </c>
      <c r="E21" s="443">
        <v>1.3888888888888887E-3</v>
      </c>
      <c r="F21" s="451">
        <f t="shared" si="1"/>
        <v>2.0833333333333329E-2</v>
      </c>
      <c r="G21" s="447">
        <f t="shared" si="2"/>
        <v>2.0833333333333329E-2</v>
      </c>
      <c r="H21" s="447">
        <f t="shared" si="3"/>
        <v>2.0833333333333329E-2</v>
      </c>
      <c r="I21" s="447">
        <f t="shared" si="4"/>
        <v>2.0833333333333329E-2</v>
      </c>
      <c r="J21" s="447">
        <f t="shared" si="5"/>
        <v>2.0833333333333329E-2</v>
      </c>
      <c r="K21" s="447">
        <f t="shared" si="6"/>
        <v>2.0833333333333329E-2</v>
      </c>
      <c r="L21" s="447">
        <f t="shared" si="7"/>
        <v>2.0833333333333329E-2</v>
      </c>
      <c r="M21" s="447">
        <f t="shared" si="8"/>
        <v>2.0833333333333329E-2</v>
      </c>
      <c r="N21" s="447">
        <f t="shared" si="9"/>
        <v>2.0833333333333329E-2</v>
      </c>
      <c r="O21" s="447">
        <f t="shared" si="10"/>
        <v>2.0833333333333329E-2</v>
      </c>
      <c r="P21" s="447">
        <f t="shared" si="11"/>
        <v>2.0833333333333329E-2</v>
      </c>
      <c r="Q21" s="447">
        <f t="shared" si="12"/>
        <v>2.0833333333333329E-2</v>
      </c>
      <c r="R21" s="452"/>
    </row>
    <row r="22" spans="1:36">
      <c r="A22" s="25" t="s">
        <v>413</v>
      </c>
      <c r="B22" s="271"/>
      <c r="C22" s="271"/>
      <c r="D22" s="131">
        <v>0.9</v>
      </c>
      <c r="E22" s="443">
        <v>6.9444444444444436E-4</v>
      </c>
      <c r="F22" s="451">
        <f t="shared" si="1"/>
        <v>2.1527777777777774E-2</v>
      </c>
      <c r="G22" s="447">
        <f t="shared" si="2"/>
        <v>2.1527777777777774E-2</v>
      </c>
      <c r="H22" s="447">
        <f t="shared" si="3"/>
        <v>2.1527777777777774E-2</v>
      </c>
      <c r="I22" s="447">
        <f t="shared" si="4"/>
        <v>2.1527777777777774E-2</v>
      </c>
      <c r="J22" s="447">
        <f t="shared" si="5"/>
        <v>2.1527777777777774E-2</v>
      </c>
      <c r="K22" s="447">
        <f t="shared" si="6"/>
        <v>2.1527777777777774E-2</v>
      </c>
      <c r="L22" s="447">
        <f t="shared" si="7"/>
        <v>2.1527777777777774E-2</v>
      </c>
      <c r="M22" s="447">
        <f t="shared" si="8"/>
        <v>2.1527777777777774E-2</v>
      </c>
      <c r="N22" s="447">
        <f t="shared" si="9"/>
        <v>2.1527777777777774E-2</v>
      </c>
      <c r="O22" s="447">
        <f t="shared" si="10"/>
        <v>2.1527777777777774E-2</v>
      </c>
      <c r="P22" s="447">
        <f t="shared" si="11"/>
        <v>2.1527777777777774E-2</v>
      </c>
      <c r="Q22" s="447">
        <f t="shared" si="12"/>
        <v>2.1527777777777774E-2</v>
      </c>
      <c r="R22" s="452"/>
    </row>
    <row r="23" spans="1:36">
      <c r="A23" s="25" t="s">
        <v>414</v>
      </c>
      <c r="B23" s="271"/>
      <c r="C23" s="271"/>
      <c r="D23" s="131">
        <v>1.1000000000000001</v>
      </c>
      <c r="E23" s="443">
        <v>1.3888888888888887E-3</v>
      </c>
      <c r="F23" s="451">
        <f t="shared" si="1"/>
        <v>2.2916666666666662E-2</v>
      </c>
      <c r="G23" s="447">
        <f t="shared" si="2"/>
        <v>2.2916666666666662E-2</v>
      </c>
      <c r="H23" s="447">
        <f t="shared" si="3"/>
        <v>2.2916666666666662E-2</v>
      </c>
      <c r="I23" s="447">
        <f t="shared" si="4"/>
        <v>2.2916666666666662E-2</v>
      </c>
      <c r="J23" s="447">
        <f t="shared" si="5"/>
        <v>2.2916666666666662E-2</v>
      </c>
      <c r="K23" s="447">
        <f t="shared" si="6"/>
        <v>2.2916666666666662E-2</v>
      </c>
      <c r="L23" s="447">
        <f t="shared" si="7"/>
        <v>2.2916666666666662E-2</v>
      </c>
      <c r="M23" s="447">
        <f t="shared" si="8"/>
        <v>2.2916666666666662E-2</v>
      </c>
      <c r="N23" s="447">
        <f t="shared" si="9"/>
        <v>2.2916666666666662E-2</v>
      </c>
      <c r="O23" s="447">
        <f t="shared" si="10"/>
        <v>2.2916666666666662E-2</v>
      </c>
      <c r="P23" s="447">
        <f t="shared" si="11"/>
        <v>2.2916666666666662E-2</v>
      </c>
      <c r="Q23" s="447">
        <f t="shared" si="12"/>
        <v>2.2916666666666662E-2</v>
      </c>
      <c r="R23" s="452"/>
    </row>
    <row r="24" spans="1:36">
      <c r="A24" s="25" t="s">
        <v>415</v>
      </c>
      <c r="B24" s="271"/>
      <c r="C24" s="271"/>
      <c r="D24" s="131">
        <v>2.1</v>
      </c>
      <c r="E24" s="443">
        <v>1.3888888888888887E-3</v>
      </c>
      <c r="F24" s="451">
        <f t="shared" si="1"/>
        <v>2.4305555555555549E-2</v>
      </c>
      <c r="G24" s="447">
        <f t="shared" si="2"/>
        <v>2.4305555555555549E-2</v>
      </c>
      <c r="H24" s="447">
        <f t="shared" si="3"/>
        <v>2.4305555555555549E-2</v>
      </c>
      <c r="I24" s="447">
        <f t="shared" si="4"/>
        <v>2.4305555555555549E-2</v>
      </c>
      <c r="J24" s="447">
        <f t="shared" si="5"/>
        <v>2.4305555555555549E-2</v>
      </c>
      <c r="K24" s="447">
        <f t="shared" si="6"/>
        <v>2.4305555555555549E-2</v>
      </c>
      <c r="L24" s="447">
        <f t="shared" si="7"/>
        <v>2.4305555555555549E-2</v>
      </c>
      <c r="M24" s="447">
        <f t="shared" si="8"/>
        <v>2.4305555555555549E-2</v>
      </c>
      <c r="N24" s="447">
        <f t="shared" si="9"/>
        <v>2.4305555555555549E-2</v>
      </c>
      <c r="O24" s="447">
        <f t="shared" si="10"/>
        <v>2.4305555555555549E-2</v>
      </c>
      <c r="P24" s="447">
        <f t="shared" si="11"/>
        <v>2.4305555555555549E-2</v>
      </c>
      <c r="Q24" s="447">
        <f t="shared" si="12"/>
        <v>2.4305555555555549E-2</v>
      </c>
      <c r="R24" s="452"/>
    </row>
    <row r="25" spans="1:36">
      <c r="A25" s="25" t="s">
        <v>416</v>
      </c>
      <c r="B25" s="272"/>
      <c r="C25" s="272"/>
      <c r="D25" s="131">
        <v>2</v>
      </c>
      <c r="E25" s="443">
        <v>1.3888888888888887E-3</v>
      </c>
      <c r="F25" s="451">
        <f t="shared" si="1"/>
        <v>2.5694444444444436E-2</v>
      </c>
      <c r="G25" s="447">
        <f t="shared" si="2"/>
        <v>2.5694444444444436E-2</v>
      </c>
      <c r="H25" s="447">
        <f t="shared" si="3"/>
        <v>2.5694444444444436E-2</v>
      </c>
      <c r="I25" s="447">
        <f t="shared" si="4"/>
        <v>2.5694444444444436E-2</v>
      </c>
      <c r="J25" s="447">
        <f t="shared" si="5"/>
        <v>2.5694444444444436E-2</v>
      </c>
      <c r="K25" s="447">
        <f t="shared" si="6"/>
        <v>2.5694444444444436E-2</v>
      </c>
      <c r="L25" s="447">
        <f t="shared" si="7"/>
        <v>2.5694444444444436E-2</v>
      </c>
      <c r="M25" s="447">
        <f t="shared" si="8"/>
        <v>2.5694444444444436E-2</v>
      </c>
      <c r="N25" s="447">
        <f t="shared" si="9"/>
        <v>2.5694444444444436E-2</v>
      </c>
      <c r="O25" s="447">
        <f t="shared" si="10"/>
        <v>2.5694444444444436E-2</v>
      </c>
      <c r="P25" s="447">
        <f t="shared" si="11"/>
        <v>2.5694444444444436E-2</v>
      </c>
      <c r="Q25" s="447">
        <f t="shared" si="12"/>
        <v>2.5694444444444436E-2</v>
      </c>
      <c r="R25" s="452"/>
    </row>
    <row r="26" spans="1:36">
      <c r="A26" s="25" t="s">
        <v>417</v>
      </c>
      <c r="B26" s="271"/>
      <c r="C26" s="271"/>
      <c r="D26" s="131">
        <v>2.9</v>
      </c>
      <c r="E26" s="443">
        <v>2.0833333333333333E-3</v>
      </c>
      <c r="F26" s="451">
        <f t="shared" si="1"/>
        <v>2.7777777777777769E-2</v>
      </c>
      <c r="G26" s="447">
        <f t="shared" si="2"/>
        <v>2.7777777777777769E-2</v>
      </c>
      <c r="H26" s="447">
        <f t="shared" si="3"/>
        <v>2.7777777777777769E-2</v>
      </c>
      <c r="I26" s="447">
        <f t="shared" si="4"/>
        <v>2.7777777777777769E-2</v>
      </c>
      <c r="J26" s="447">
        <f t="shared" si="5"/>
        <v>2.7777777777777769E-2</v>
      </c>
      <c r="K26" s="447">
        <f t="shared" si="6"/>
        <v>2.7777777777777769E-2</v>
      </c>
      <c r="L26" s="447">
        <f t="shared" si="7"/>
        <v>2.7777777777777769E-2</v>
      </c>
      <c r="M26" s="447">
        <f t="shared" si="8"/>
        <v>2.7777777777777769E-2</v>
      </c>
      <c r="N26" s="447">
        <f t="shared" si="9"/>
        <v>2.7777777777777769E-2</v>
      </c>
      <c r="O26" s="447">
        <f t="shared" si="10"/>
        <v>2.7777777777777769E-2</v>
      </c>
      <c r="P26" s="447">
        <f t="shared" si="11"/>
        <v>2.7777777777777769E-2</v>
      </c>
      <c r="Q26" s="447">
        <f t="shared" si="12"/>
        <v>2.7777777777777769E-2</v>
      </c>
      <c r="R26" s="452"/>
    </row>
    <row r="27" spans="1:36" s="27" customFormat="1">
      <c r="A27" s="25" t="s">
        <v>418</v>
      </c>
      <c r="B27" s="271"/>
      <c r="C27" s="271"/>
      <c r="D27" s="131">
        <v>2.7</v>
      </c>
      <c r="E27" s="443">
        <v>2.0833333333333333E-3</v>
      </c>
      <c r="F27" s="451">
        <f t="shared" si="1"/>
        <v>2.9861111111111102E-2</v>
      </c>
      <c r="G27" s="447">
        <f t="shared" si="2"/>
        <v>2.9861111111111102E-2</v>
      </c>
      <c r="H27" s="447">
        <f t="shared" si="3"/>
        <v>2.9861111111111102E-2</v>
      </c>
      <c r="I27" s="447">
        <f t="shared" si="4"/>
        <v>2.9861111111111102E-2</v>
      </c>
      <c r="J27" s="447">
        <f t="shared" si="5"/>
        <v>2.9861111111111102E-2</v>
      </c>
      <c r="K27" s="447">
        <f t="shared" si="6"/>
        <v>2.9861111111111102E-2</v>
      </c>
      <c r="L27" s="447">
        <f t="shared" si="7"/>
        <v>2.9861111111111102E-2</v>
      </c>
      <c r="M27" s="447">
        <f t="shared" si="8"/>
        <v>2.9861111111111102E-2</v>
      </c>
      <c r="N27" s="447">
        <f t="shared" si="9"/>
        <v>2.9861111111111102E-2</v>
      </c>
      <c r="O27" s="447">
        <f t="shared" si="10"/>
        <v>2.9861111111111102E-2</v>
      </c>
      <c r="P27" s="447">
        <f t="shared" si="11"/>
        <v>2.9861111111111102E-2</v>
      </c>
      <c r="Q27" s="447">
        <f t="shared" si="12"/>
        <v>2.9861111111111102E-2</v>
      </c>
      <c r="R27" s="45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25" t="s">
        <v>419</v>
      </c>
      <c r="B28" s="273"/>
      <c r="C28" s="273"/>
      <c r="D28" s="131">
        <v>1.1000000000000001</v>
      </c>
      <c r="E28" s="443">
        <v>1.3888888888888887E-3</v>
      </c>
      <c r="F28" s="451">
        <f t="shared" si="1"/>
        <v>3.124999999999999E-2</v>
      </c>
      <c r="G28" s="447">
        <f t="shared" si="2"/>
        <v>3.124999999999999E-2</v>
      </c>
      <c r="H28" s="447">
        <f t="shared" si="3"/>
        <v>3.124999999999999E-2</v>
      </c>
      <c r="I28" s="447">
        <f t="shared" si="4"/>
        <v>3.124999999999999E-2</v>
      </c>
      <c r="J28" s="447">
        <f t="shared" si="5"/>
        <v>3.124999999999999E-2</v>
      </c>
      <c r="K28" s="447">
        <f t="shared" si="6"/>
        <v>3.124999999999999E-2</v>
      </c>
      <c r="L28" s="447">
        <f t="shared" si="7"/>
        <v>3.124999999999999E-2</v>
      </c>
      <c r="M28" s="447">
        <f t="shared" si="8"/>
        <v>3.124999999999999E-2</v>
      </c>
      <c r="N28" s="447">
        <f t="shared" si="9"/>
        <v>3.124999999999999E-2</v>
      </c>
      <c r="O28" s="447">
        <f t="shared" si="10"/>
        <v>3.124999999999999E-2</v>
      </c>
      <c r="P28" s="447">
        <f t="shared" si="11"/>
        <v>3.124999999999999E-2</v>
      </c>
      <c r="Q28" s="447">
        <f t="shared" si="12"/>
        <v>3.124999999999999E-2</v>
      </c>
      <c r="R28" s="452"/>
    </row>
    <row r="29" spans="1:36">
      <c r="A29" s="25" t="s">
        <v>420</v>
      </c>
      <c r="B29" s="271"/>
      <c r="C29" s="271"/>
      <c r="D29" s="131">
        <v>0.5</v>
      </c>
      <c r="E29" s="443">
        <v>6.9444444444444436E-4</v>
      </c>
      <c r="F29" s="451">
        <f t="shared" si="1"/>
        <v>3.1944444444444435E-2</v>
      </c>
      <c r="G29" s="447">
        <f t="shared" si="2"/>
        <v>3.1944444444444435E-2</v>
      </c>
      <c r="H29" s="447">
        <f t="shared" si="3"/>
        <v>3.1944444444444435E-2</v>
      </c>
      <c r="I29" s="447">
        <f t="shared" si="4"/>
        <v>3.1944444444444435E-2</v>
      </c>
      <c r="J29" s="447">
        <f t="shared" si="5"/>
        <v>3.1944444444444435E-2</v>
      </c>
      <c r="K29" s="447">
        <f t="shared" si="6"/>
        <v>3.1944444444444435E-2</v>
      </c>
      <c r="L29" s="447">
        <f t="shared" si="7"/>
        <v>3.1944444444444435E-2</v>
      </c>
      <c r="M29" s="447">
        <f t="shared" si="8"/>
        <v>3.1944444444444435E-2</v>
      </c>
      <c r="N29" s="447">
        <f t="shared" si="9"/>
        <v>3.1944444444444435E-2</v>
      </c>
      <c r="O29" s="447">
        <f t="shared" si="10"/>
        <v>3.1944444444444435E-2</v>
      </c>
      <c r="P29" s="447">
        <f t="shared" si="11"/>
        <v>3.1944444444444435E-2</v>
      </c>
      <c r="Q29" s="447">
        <f t="shared" si="12"/>
        <v>3.1944444444444435E-2</v>
      </c>
      <c r="R29" s="452"/>
    </row>
    <row r="30" spans="1:36">
      <c r="A30" s="25" t="s">
        <v>421</v>
      </c>
      <c r="B30" s="271"/>
      <c r="C30" s="271"/>
      <c r="D30" s="139">
        <v>3.6</v>
      </c>
      <c r="E30" s="443">
        <v>2.7777777777777775E-3</v>
      </c>
      <c r="F30" s="451">
        <f t="shared" si="1"/>
        <v>3.472222222222221E-2</v>
      </c>
      <c r="G30" s="447">
        <f t="shared" si="2"/>
        <v>3.472222222222221E-2</v>
      </c>
      <c r="H30" s="447">
        <f t="shared" si="3"/>
        <v>3.472222222222221E-2</v>
      </c>
      <c r="I30" s="447">
        <f t="shared" si="4"/>
        <v>3.472222222222221E-2</v>
      </c>
      <c r="J30" s="447">
        <f t="shared" si="5"/>
        <v>3.472222222222221E-2</v>
      </c>
      <c r="K30" s="447">
        <f t="shared" si="6"/>
        <v>3.472222222222221E-2</v>
      </c>
      <c r="L30" s="447">
        <f t="shared" si="7"/>
        <v>3.472222222222221E-2</v>
      </c>
      <c r="M30" s="447">
        <f t="shared" si="8"/>
        <v>3.472222222222221E-2</v>
      </c>
      <c r="N30" s="447">
        <f t="shared" si="9"/>
        <v>3.472222222222221E-2</v>
      </c>
      <c r="O30" s="447">
        <f t="shared" si="10"/>
        <v>3.472222222222221E-2</v>
      </c>
      <c r="P30" s="447">
        <f t="shared" si="11"/>
        <v>3.472222222222221E-2</v>
      </c>
      <c r="Q30" s="447">
        <f t="shared" si="12"/>
        <v>3.472222222222221E-2</v>
      </c>
      <c r="R30" s="454"/>
    </row>
    <row r="31" spans="1:36">
      <c r="A31" s="25" t="s">
        <v>422</v>
      </c>
      <c r="B31" s="271"/>
      <c r="C31" s="271"/>
      <c r="D31" s="131">
        <v>0.6</v>
      </c>
      <c r="E31" s="443">
        <v>1.3888888888888887E-3</v>
      </c>
      <c r="F31" s="451">
        <f t="shared" si="1"/>
        <v>3.6111111111111101E-2</v>
      </c>
      <c r="G31" s="447">
        <f t="shared" si="2"/>
        <v>3.6111111111111101E-2</v>
      </c>
      <c r="H31" s="447">
        <f t="shared" si="3"/>
        <v>3.6111111111111101E-2</v>
      </c>
      <c r="I31" s="447">
        <f t="shared" si="4"/>
        <v>3.6111111111111101E-2</v>
      </c>
      <c r="J31" s="447">
        <f t="shared" si="5"/>
        <v>3.6111111111111101E-2</v>
      </c>
      <c r="K31" s="447">
        <f t="shared" si="6"/>
        <v>3.6111111111111101E-2</v>
      </c>
      <c r="L31" s="447">
        <f t="shared" si="7"/>
        <v>3.6111111111111101E-2</v>
      </c>
      <c r="M31" s="447">
        <f t="shared" si="8"/>
        <v>3.6111111111111101E-2</v>
      </c>
      <c r="N31" s="447">
        <f t="shared" si="9"/>
        <v>3.6111111111111101E-2</v>
      </c>
      <c r="O31" s="447">
        <f t="shared" si="10"/>
        <v>3.6111111111111101E-2</v>
      </c>
      <c r="P31" s="447">
        <f t="shared" si="11"/>
        <v>3.6111111111111101E-2</v>
      </c>
      <c r="Q31" s="447">
        <f t="shared" si="12"/>
        <v>3.6111111111111101E-2</v>
      </c>
      <c r="R31" s="452"/>
    </row>
    <row r="32" spans="1:36">
      <c r="A32" s="22" t="s">
        <v>423</v>
      </c>
      <c r="B32" s="270"/>
      <c r="C32" s="270"/>
      <c r="D32" s="133">
        <v>1.5</v>
      </c>
      <c r="E32" s="455">
        <v>2.0833333333333333E-3</v>
      </c>
      <c r="F32" s="456">
        <f t="shared" si="1"/>
        <v>3.8194444444444434E-2</v>
      </c>
      <c r="G32" s="446">
        <f t="shared" si="2"/>
        <v>3.8194444444444434E-2</v>
      </c>
      <c r="H32" s="446">
        <f t="shared" si="3"/>
        <v>3.8194444444444434E-2</v>
      </c>
      <c r="I32" s="446">
        <f t="shared" si="4"/>
        <v>3.8194444444444434E-2</v>
      </c>
      <c r="J32" s="446">
        <f t="shared" si="5"/>
        <v>3.8194444444444434E-2</v>
      </c>
      <c r="K32" s="446">
        <f t="shared" si="6"/>
        <v>3.8194444444444434E-2</v>
      </c>
      <c r="L32" s="446">
        <f t="shared" si="7"/>
        <v>3.8194444444444434E-2</v>
      </c>
      <c r="M32" s="446">
        <f t="shared" si="8"/>
        <v>3.8194444444444434E-2</v>
      </c>
      <c r="N32" s="446">
        <f t="shared" si="9"/>
        <v>3.8194444444444434E-2</v>
      </c>
      <c r="O32" s="446">
        <f t="shared" si="10"/>
        <v>3.8194444444444434E-2</v>
      </c>
      <c r="P32" s="446">
        <f t="shared" si="11"/>
        <v>3.8194444444444434E-2</v>
      </c>
      <c r="Q32" s="446">
        <f t="shared" si="12"/>
        <v>3.8194444444444434E-2</v>
      </c>
      <c r="R32" s="454"/>
    </row>
    <row r="33" spans="1:36" s="2" customFormat="1">
      <c r="A33" s="78" t="s">
        <v>64</v>
      </c>
      <c r="B33" s="252"/>
      <c r="C33" s="252"/>
      <c r="D33" s="79">
        <f>SUM(D6:D32)</f>
        <v>43.300000000000011</v>
      </c>
      <c r="E33" s="204"/>
      <c r="F33" s="88">
        <f>$D33</f>
        <v>43.300000000000011</v>
      </c>
      <c r="G33" s="457">
        <f t="shared" ref="G33:Q38" si="13">$D33</f>
        <v>43.300000000000011</v>
      </c>
      <c r="H33" s="457">
        <f t="shared" si="13"/>
        <v>43.300000000000011</v>
      </c>
      <c r="I33" s="457">
        <f t="shared" si="13"/>
        <v>43.300000000000011</v>
      </c>
      <c r="J33" s="457">
        <f t="shared" si="13"/>
        <v>43.300000000000011</v>
      </c>
      <c r="K33" s="457">
        <f t="shared" si="13"/>
        <v>43.300000000000011</v>
      </c>
      <c r="L33" s="457">
        <f t="shared" si="13"/>
        <v>43.300000000000011</v>
      </c>
      <c r="M33" s="457">
        <f t="shared" si="13"/>
        <v>43.300000000000011</v>
      </c>
      <c r="N33" s="457">
        <f t="shared" si="13"/>
        <v>43.300000000000011</v>
      </c>
      <c r="O33" s="457">
        <f t="shared" si="13"/>
        <v>43.300000000000011</v>
      </c>
      <c r="P33" s="457">
        <f t="shared" si="13"/>
        <v>43.300000000000011</v>
      </c>
      <c r="Q33" s="457">
        <f t="shared" si="13"/>
        <v>43.300000000000011</v>
      </c>
      <c r="R33" s="45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2" customFormat="1">
      <c r="A34" s="78" t="s">
        <v>498</v>
      </c>
      <c r="B34" s="252"/>
      <c r="C34" s="252"/>
      <c r="D34" s="79">
        <f>SUM(D6:D11)</f>
        <v>7.5</v>
      </c>
      <c r="E34" s="204"/>
      <c r="F34" s="88">
        <f t="shared" ref="F34:F38" si="14">$D34</f>
        <v>7.5</v>
      </c>
      <c r="G34" s="457">
        <f t="shared" si="13"/>
        <v>7.5</v>
      </c>
      <c r="H34" s="457">
        <f t="shared" si="13"/>
        <v>7.5</v>
      </c>
      <c r="I34" s="457">
        <f t="shared" si="13"/>
        <v>7.5</v>
      </c>
      <c r="J34" s="457">
        <f t="shared" si="13"/>
        <v>7.5</v>
      </c>
      <c r="K34" s="457">
        <f t="shared" si="13"/>
        <v>7.5</v>
      </c>
      <c r="L34" s="457">
        <f t="shared" si="13"/>
        <v>7.5</v>
      </c>
      <c r="M34" s="457">
        <f t="shared" si="13"/>
        <v>7.5</v>
      </c>
      <c r="N34" s="457">
        <f t="shared" si="13"/>
        <v>7.5</v>
      </c>
      <c r="O34" s="457">
        <f t="shared" si="13"/>
        <v>7.5</v>
      </c>
      <c r="P34" s="457">
        <f t="shared" si="13"/>
        <v>7.5</v>
      </c>
      <c r="Q34" s="457">
        <f t="shared" si="13"/>
        <v>7.5</v>
      </c>
      <c r="R34" s="45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2" customFormat="1">
      <c r="A35" s="78" t="s">
        <v>499</v>
      </c>
      <c r="B35" s="252"/>
      <c r="C35" s="252"/>
      <c r="D35" s="79">
        <f>SUM(D12:D18)</f>
        <v>11.3</v>
      </c>
      <c r="E35" s="204"/>
      <c r="F35" s="88">
        <f t="shared" si="14"/>
        <v>11.3</v>
      </c>
      <c r="G35" s="457">
        <f t="shared" si="13"/>
        <v>11.3</v>
      </c>
      <c r="H35" s="457">
        <f t="shared" si="13"/>
        <v>11.3</v>
      </c>
      <c r="I35" s="457">
        <f t="shared" si="13"/>
        <v>11.3</v>
      </c>
      <c r="J35" s="457">
        <f t="shared" si="13"/>
        <v>11.3</v>
      </c>
      <c r="K35" s="457">
        <f t="shared" si="13"/>
        <v>11.3</v>
      </c>
      <c r="L35" s="457">
        <f t="shared" si="13"/>
        <v>11.3</v>
      </c>
      <c r="M35" s="457">
        <f t="shared" si="13"/>
        <v>11.3</v>
      </c>
      <c r="N35" s="457">
        <f t="shared" si="13"/>
        <v>11.3</v>
      </c>
      <c r="O35" s="457">
        <f t="shared" si="13"/>
        <v>11.3</v>
      </c>
      <c r="P35" s="457">
        <f t="shared" si="13"/>
        <v>11.3</v>
      </c>
      <c r="Q35" s="457">
        <f t="shared" si="13"/>
        <v>11.3</v>
      </c>
      <c r="R35" s="458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2" customFormat="1">
      <c r="A36" s="78" t="s">
        <v>500</v>
      </c>
      <c r="B36" s="252"/>
      <c r="C36" s="252"/>
      <c r="D36" s="79">
        <f>SUM(D19:D26)</f>
        <v>14.5</v>
      </c>
      <c r="E36" s="204"/>
      <c r="F36" s="88">
        <f t="shared" si="14"/>
        <v>14.5</v>
      </c>
      <c r="G36" s="457">
        <f t="shared" si="13"/>
        <v>14.5</v>
      </c>
      <c r="H36" s="457">
        <f t="shared" si="13"/>
        <v>14.5</v>
      </c>
      <c r="I36" s="457">
        <f t="shared" si="13"/>
        <v>14.5</v>
      </c>
      <c r="J36" s="457">
        <f t="shared" si="13"/>
        <v>14.5</v>
      </c>
      <c r="K36" s="457">
        <f t="shared" si="13"/>
        <v>14.5</v>
      </c>
      <c r="L36" s="457">
        <f t="shared" si="13"/>
        <v>14.5</v>
      </c>
      <c r="M36" s="457">
        <f t="shared" si="13"/>
        <v>14.5</v>
      </c>
      <c r="N36" s="457">
        <f t="shared" si="13"/>
        <v>14.5</v>
      </c>
      <c r="O36" s="457">
        <f t="shared" si="13"/>
        <v>14.5</v>
      </c>
      <c r="P36" s="457">
        <f t="shared" si="13"/>
        <v>14.5</v>
      </c>
      <c r="Q36" s="457">
        <f t="shared" si="13"/>
        <v>14.5</v>
      </c>
      <c r="R36" s="458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2" customFormat="1">
      <c r="A37" s="78" t="s">
        <v>501</v>
      </c>
      <c r="B37" s="252"/>
      <c r="C37" s="252"/>
      <c r="D37" s="79">
        <f>D27</f>
        <v>2.7</v>
      </c>
      <c r="E37" s="204"/>
      <c r="F37" s="88">
        <f t="shared" si="14"/>
        <v>2.7</v>
      </c>
      <c r="G37" s="457">
        <f t="shared" si="13"/>
        <v>2.7</v>
      </c>
      <c r="H37" s="457">
        <f t="shared" si="13"/>
        <v>2.7</v>
      </c>
      <c r="I37" s="457">
        <f t="shared" si="13"/>
        <v>2.7</v>
      </c>
      <c r="J37" s="457">
        <f t="shared" si="13"/>
        <v>2.7</v>
      </c>
      <c r="K37" s="457">
        <f t="shared" si="13"/>
        <v>2.7</v>
      </c>
      <c r="L37" s="457">
        <f t="shared" si="13"/>
        <v>2.7</v>
      </c>
      <c r="M37" s="457">
        <f t="shared" si="13"/>
        <v>2.7</v>
      </c>
      <c r="N37" s="457">
        <f t="shared" si="13"/>
        <v>2.7</v>
      </c>
      <c r="O37" s="457">
        <f t="shared" si="13"/>
        <v>2.7</v>
      </c>
      <c r="P37" s="457">
        <f t="shared" si="13"/>
        <v>2.7</v>
      </c>
      <c r="Q37" s="457">
        <f t="shared" si="13"/>
        <v>2.7</v>
      </c>
      <c r="R37" s="458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2" customFormat="1">
      <c r="A38" s="78" t="s">
        <v>502</v>
      </c>
      <c r="B38" s="252"/>
      <c r="C38" s="252"/>
      <c r="D38" s="79">
        <f>SUM(D28:D32)</f>
        <v>7.3</v>
      </c>
      <c r="E38" s="204"/>
      <c r="F38" s="88">
        <f t="shared" si="14"/>
        <v>7.3</v>
      </c>
      <c r="G38" s="457">
        <f t="shared" si="13"/>
        <v>7.3</v>
      </c>
      <c r="H38" s="457">
        <f t="shared" si="13"/>
        <v>7.3</v>
      </c>
      <c r="I38" s="457">
        <f t="shared" si="13"/>
        <v>7.3</v>
      </c>
      <c r="J38" s="457">
        <f t="shared" si="13"/>
        <v>7.3</v>
      </c>
      <c r="K38" s="457">
        <f t="shared" si="13"/>
        <v>7.3</v>
      </c>
      <c r="L38" s="457">
        <f t="shared" si="13"/>
        <v>7.3</v>
      </c>
      <c r="M38" s="457">
        <f t="shared" si="13"/>
        <v>7.3</v>
      </c>
      <c r="N38" s="457">
        <f t="shared" si="13"/>
        <v>7.3</v>
      </c>
      <c r="O38" s="457">
        <f t="shared" si="13"/>
        <v>7.3</v>
      </c>
      <c r="P38" s="457">
        <f t="shared" si="13"/>
        <v>7.3</v>
      </c>
      <c r="Q38" s="457">
        <f t="shared" si="13"/>
        <v>7.3</v>
      </c>
      <c r="R38" s="45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B39" s="28"/>
      <c r="C39" s="2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36" s="2" customFormat="1" ht="12.75">
      <c r="A40" s="5" t="s">
        <v>77</v>
      </c>
      <c r="B40" s="251" t="s">
        <v>248</v>
      </c>
      <c r="C40" s="251" t="s">
        <v>247</v>
      </c>
      <c r="D40" s="440" t="s">
        <v>0</v>
      </c>
      <c r="E40" s="441" t="s">
        <v>424</v>
      </c>
      <c r="F40" s="444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5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>
      <c r="A41" s="33" t="s">
        <v>423</v>
      </c>
      <c r="B41" s="270"/>
      <c r="C41" s="270"/>
      <c r="D41" s="96" t="s">
        <v>1</v>
      </c>
      <c r="E41" s="442">
        <v>0</v>
      </c>
      <c r="F41" s="448">
        <v>0</v>
      </c>
      <c r="G41" s="449">
        <v>0</v>
      </c>
      <c r="H41" s="449">
        <v>0</v>
      </c>
      <c r="I41" s="449">
        <v>0</v>
      </c>
      <c r="J41" s="449">
        <v>0</v>
      </c>
      <c r="K41" s="449">
        <v>0</v>
      </c>
      <c r="L41" s="449">
        <v>0</v>
      </c>
      <c r="M41" s="449">
        <v>0</v>
      </c>
      <c r="N41" s="449">
        <v>0</v>
      </c>
      <c r="O41" s="449">
        <v>0</v>
      </c>
      <c r="P41" s="449">
        <v>0</v>
      </c>
      <c r="Q41" s="449">
        <v>0</v>
      </c>
      <c r="R41" s="450"/>
    </row>
    <row r="42" spans="1:36">
      <c r="A42" s="25" t="s">
        <v>425</v>
      </c>
      <c r="B42" s="271"/>
      <c r="C42" s="271"/>
      <c r="D42" s="131">
        <v>2.1</v>
      </c>
      <c r="E42" s="443">
        <v>2.0833333333333333E-3</v>
      </c>
      <c r="F42" s="451">
        <f>F41+$E42</f>
        <v>2.0833333333333333E-3</v>
      </c>
      <c r="G42" s="447">
        <f t="shared" ref="G42:G43" si="15">G41+$E42</f>
        <v>2.0833333333333333E-3</v>
      </c>
      <c r="H42" s="447">
        <f t="shared" ref="H42:H43" si="16">H41+$E42</f>
        <v>2.0833333333333333E-3</v>
      </c>
      <c r="I42" s="447">
        <f t="shared" ref="I42:I43" si="17">I41+$E42</f>
        <v>2.0833333333333333E-3</v>
      </c>
      <c r="J42" s="447">
        <f t="shared" ref="J42:J43" si="18">J41+$E42</f>
        <v>2.0833333333333333E-3</v>
      </c>
      <c r="K42" s="447">
        <f t="shared" ref="K42:K43" si="19">K41+$E42</f>
        <v>2.0833333333333333E-3</v>
      </c>
      <c r="L42" s="447">
        <f t="shared" ref="L42:L43" si="20">L41+$E42</f>
        <v>2.0833333333333333E-3</v>
      </c>
      <c r="M42" s="447">
        <f t="shared" ref="M42:M43" si="21">M41+$E42</f>
        <v>2.0833333333333333E-3</v>
      </c>
      <c r="N42" s="447">
        <f t="shared" ref="N42:N43" si="22">N41+$E42</f>
        <v>2.0833333333333333E-3</v>
      </c>
      <c r="O42" s="447">
        <f t="shared" ref="O42:O43" si="23">O41+$E42</f>
        <v>2.0833333333333333E-3</v>
      </c>
      <c r="P42" s="447">
        <f t="shared" ref="P42:P43" si="24">P41+$E42</f>
        <v>2.0833333333333333E-3</v>
      </c>
      <c r="Q42" s="447">
        <f t="shared" ref="Q42:Q43" si="25">Q41+$E42</f>
        <v>2.0833333333333333E-3</v>
      </c>
      <c r="R42" s="452"/>
    </row>
    <row r="43" spans="1:36">
      <c r="A43" s="25" t="s">
        <v>426</v>
      </c>
      <c r="B43" s="271"/>
      <c r="C43" s="271"/>
      <c r="D43" s="131">
        <v>0.9</v>
      </c>
      <c r="E43" s="443">
        <v>1.3888888888888887E-3</v>
      </c>
      <c r="F43" s="451">
        <f t="shared" ref="F43:F44" si="26">F42+$E43</f>
        <v>3.472222222222222E-3</v>
      </c>
      <c r="G43" s="447">
        <f t="shared" si="15"/>
        <v>3.472222222222222E-3</v>
      </c>
      <c r="H43" s="447">
        <f t="shared" si="16"/>
        <v>3.472222222222222E-3</v>
      </c>
      <c r="I43" s="447">
        <f t="shared" si="17"/>
        <v>3.472222222222222E-3</v>
      </c>
      <c r="J43" s="447">
        <f t="shared" si="18"/>
        <v>3.472222222222222E-3</v>
      </c>
      <c r="K43" s="447">
        <f t="shared" si="19"/>
        <v>3.472222222222222E-3</v>
      </c>
      <c r="L43" s="447">
        <f t="shared" si="20"/>
        <v>3.472222222222222E-3</v>
      </c>
      <c r="M43" s="447">
        <f t="shared" si="21"/>
        <v>3.472222222222222E-3</v>
      </c>
      <c r="N43" s="447">
        <f t="shared" si="22"/>
        <v>3.472222222222222E-3</v>
      </c>
      <c r="O43" s="447">
        <f t="shared" si="23"/>
        <v>3.472222222222222E-3</v>
      </c>
      <c r="P43" s="447">
        <f t="shared" si="24"/>
        <v>3.472222222222222E-3</v>
      </c>
      <c r="Q43" s="447">
        <f t="shared" si="25"/>
        <v>3.472222222222222E-3</v>
      </c>
      <c r="R43" s="452"/>
    </row>
    <row r="44" spans="1:36">
      <c r="A44" s="25" t="s">
        <v>420</v>
      </c>
      <c r="B44" s="271"/>
      <c r="C44" s="271"/>
      <c r="D44" s="131">
        <v>3.4</v>
      </c>
      <c r="E44" s="443">
        <v>2.7777777777777775E-3</v>
      </c>
      <c r="F44" s="451">
        <f t="shared" si="26"/>
        <v>6.2499999999999995E-3</v>
      </c>
      <c r="G44" s="447">
        <f t="shared" ref="G44:G67" si="27">G43+$E44</f>
        <v>6.2499999999999995E-3</v>
      </c>
      <c r="H44" s="447">
        <f t="shared" ref="H44:H67" si="28">H43+$E44</f>
        <v>6.2499999999999995E-3</v>
      </c>
      <c r="I44" s="447">
        <f t="shared" ref="I44:I67" si="29">I43+$E44</f>
        <v>6.2499999999999995E-3</v>
      </c>
      <c r="J44" s="447">
        <f t="shared" ref="J44:J67" si="30">J43+$E44</f>
        <v>6.2499999999999995E-3</v>
      </c>
      <c r="K44" s="447">
        <f t="shared" ref="K44:K67" si="31">K43+$E44</f>
        <v>6.2499999999999995E-3</v>
      </c>
      <c r="L44" s="447">
        <f t="shared" ref="L44:L67" si="32">L43+$E44</f>
        <v>6.2499999999999995E-3</v>
      </c>
      <c r="M44" s="447">
        <f t="shared" ref="M44:M67" si="33">M43+$E44</f>
        <v>6.2499999999999995E-3</v>
      </c>
      <c r="N44" s="447">
        <f t="shared" ref="N44:N67" si="34">N43+$E44</f>
        <v>6.2499999999999995E-3</v>
      </c>
      <c r="O44" s="447">
        <f t="shared" ref="O44:O67" si="35">O43+$E44</f>
        <v>6.2499999999999995E-3</v>
      </c>
      <c r="P44" s="447">
        <f t="shared" ref="P44:P67" si="36">P43+$E44</f>
        <v>6.2499999999999995E-3</v>
      </c>
      <c r="Q44" s="447">
        <f t="shared" ref="Q44:Q67" si="37">Q43+$E44</f>
        <v>6.2499999999999995E-3</v>
      </c>
      <c r="R44" s="452"/>
    </row>
    <row r="45" spans="1:36">
      <c r="A45" s="25" t="s">
        <v>427</v>
      </c>
      <c r="B45" s="271"/>
      <c r="C45" s="271"/>
      <c r="D45" s="131">
        <v>0.5</v>
      </c>
      <c r="E45" s="443">
        <v>6.9444444444444436E-4</v>
      </c>
      <c r="F45" s="451">
        <f t="shared" ref="F45:F67" si="38">F44+$E45</f>
        <v>6.9444444444444441E-3</v>
      </c>
      <c r="G45" s="447">
        <f t="shared" si="27"/>
        <v>6.9444444444444441E-3</v>
      </c>
      <c r="H45" s="447">
        <f t="shared" si="28"/>
        <v>6.9444444444444441E-3</v>
      </c>
      <c r="I45" s="447">
        <f t="shared" si="29"/>
        <v>6.9444444444444441E-3</v>
      </c>
      <c r="J45" s="447">
        <f t="shared" si="30"/>
        <v>6.9444444444444441E-3</v>
      </c>
      <c r="K45" s="447">
        <f t="shared" si="31"/>
        <v>6.9444444444444441E-3</v>
      </c>
      <c r="L45" s="447">
        <f t="shared" si="32"/>
        <v>6.9444444444444441E-3</v>
      </c>
      <c r="M45" s="447">
        <f t="shared" si="33"/>
        <v>6.9444444444444441E-3</v>
      </c>
      <c r="N45" s="447">
        <f t="shared" si="34"/>
        <v>6.9444444444444441E-3</v>
      </c>
      <c r="O45" s="447">
        <f t="shared" si="35"/>
        <v>6.9444444444444441E-3</v>
      </c>
      <c r="P45" s="447">
        <f t="shared" si="36"/>
        <v>6.9444444444444441E-3</v>
      </c>
      <c r="Q45" s="447">
        <f t="shared" si="37"/>
        <v>6.9444444444444441E-3</v>
      </c>
      <c r="R45" s="452"/>
    </row>
    <row r="46" spans="1:36">
      <c r="A46" s="25" t="s">
        <v>418</v>
      </c>
      <c r="B46" s="271"/>
      <c r="C46" s="271"/>
      <c r="D46" s="131">
        <v>0.9</v>
      </c>
      <c r="E46" s="443">
        <v>1.3888888888888887E-3</v>
      </c>
      <c r="F46" s="451">
        <f t="shared" si="38"/>
        <v>8.3333333333333332E-3</v>
      </c>
      <c r="G46" s="447">
        <f t="shared" si="27"/>
        <v>8.3333333333333332E-3</v>
      </c>
      <c r="H46" s="447">
        <f t="shared" si="28"/>
        <v>8.3333333333333332E-3</v>
      </c>
      <c r="I46" s="447">
        <f t="shared" si="29"/>
        <v>8.3333333333333332E-3</v>
      </c>
      <c r="J46" s="447">
        <f t="shared" si="30"/>
        <v>8.3333333333333332E-3</v>
      </c>
      <c r="K46" s="447">
        <f t="shared" si="31"/>
        <v>8.3333333333333332E-3</v>
      </c>
      <c r="L46" s="447">
        <f t="shared" si="32"/>
        <v>8.3333333333333332E-3</v>
      </c>
      <c r="M46" s="447">
        <f t="shared" si="33"/>
        <v>8.3333333333333332E-3</v>
      </c>
      <c r="N46" s="447">
        <f t="shared" si="34"/>
        <v>8.3333333333333332E-3</v>
      </c>
      <c r="O46" s="447">
        <f t="shared" si="35"/>
        <v>8.3333333333333332E-3</v>
      </c>
      <c r="P46" s="447">
        <f t="shared" si="36"/>
        <v>8.3333333333333332E-3</v>
      </c>
      <c r="Q46" s="447">
        <f t="shared" si="37"/>
        <v>8.3333333333333332E-3</v>
      </c>
      <c r="R46" s="452"/>
    </row>
    <row r="47" spans="1:36">
      <c r="A47" s="25" t="s">
        <v>417</v>
      </c>
      <c r="B47" s="271"/>
      <c r="C47" s="271"/>
      <c r="D47" s="131">
        <v>2.8</v>
      </c>
      <c r="E47" s="443">
        <v>2.0833333333333333E-3</v>
      </c>
      <c r="F47" s="451">
        <f t="shared" si="38"/>
        <v>1.0416666666666666E-2</v>
      </c>
      <c r="G47" s="447">
        <f t="shared" si="27"/>
        <v>1.0416666666666666E-2</v>
      </c>
      <c r="H47" s="447">
        <f t="shared" si="28"/>
        <v>1.0416666666666666E-2</v>
      </c>
      <c r="I47" s="447">
        <f t="shared" si="29"/>
        <v>1.0416666666666666E-2</v>
      </c>
      <c r="J47" s="447">
        <f t="shared" si="30"/>
        <v>1.0416666666666666E-2</v>
      </c>
      <c r="K47" s="447">
        <f t="shared" si="31"/>
        <v>1.0416666666666666E-2</v>
      </c>
      <c r="L47" s="447">
        <f t="shared" si="32"/>
        <v>1.0416666666666666E-2</v>
      </c>
      <c r="M47" s="447">
        <f t="shared" si="33"/>
        <v>1.0416666666666666E-2</v>
      </c>
      <c r="N47" s="447">
        <f t="shared" si="34"/>
        <v>1.0416666666666666E-2</v>
      </c>
      <c r="O47" s="447">
        <f t="shared" si="35"/>
        <v>1.0416666666666666E-2</v>
      </c>
      <c r="P47" s="447">
        <f t="shared" si="36"/>
        <v>1.0416666666666666E-2</v>
      </c>
      <c r="Q47" s="447">
        <f t="shared" si="37"/>
        <v>1.0416666666666666E-2</v>
      </c>
      <c r="R47" s="452"/>
    </row>
    <row r="48" spans="1:36">
      <c r="A48" s="25" t="s">
        <v>416</v>
      </c>
      <c r="B48" s="271"/>
      <c r="C48" s="271"/>
      <c r="D48" s="131">
        <v>2.9</v>
      </c>
      <c r="E48" s="443">
        <v>2.0833333333333333E-3</v>
      </c>
      <c r="F48" s="451">
        <f t="shared" si="38"/>
        <v>1.2499999999999999E-2</v>
      </c>
      <c r="G48" s="447">
        <f t="shared" si="27"/>
        <v>1.2499999999999999E-2</v>
      </c>
      <c r="H48" s="447">
        <f t="shared" si="28"/>
        <v>1.2499999999999999E-2</v>
      </c>
      <c r="I48" s="447">
        <f t="shared" si="29"/>
        <v>1.2499999999999999E-2</v>
      </c>
      <c r="J48" s="447">
        <f t="shared" si="30"/>
        <v>1.2499999999999999E-2</v>
      </c>
      <c r="K48" s="447">
        <f t="shared" si="31"/>
        <v>1.2499999999999999E-2</v>
      </c>
      <c r="L48" s="447">
        <f t="shared" si="32"/>
        <v>1.2499999999999999E-2</v>
      </c>
      <c r="M48" s="447">
        <f t="shared" si="33"/>
        <v>1.2499999999999999E-2</v>
      </c>
      <c r="N48" s="447">
        <f t="shared" si="34"/>
        <v>1.2499999999999999E-2</v>
      </c>
      <c r="O48" s="447">
        <f t="shared" si="35"/>
        <v>1.2499999999999999E-2</v>
      </c>
      <c r="P48" s="447">
        <f t="shared" si="36"/>
        <v>1.2499999999999999E-2</v>
      </c>
      <c r="Q48" s="447">
        <f t="shared" si="37"/>
        <v>1.2499999999999999E-2</v>
      </c>
      <c r="R48" s="452"/>
    </row>
    <row r="49" spans="1:36">
      <c r="A49" s="25" t="s">
        <v>415</v>
      </c>
      <c r="B49" s="271"/>
      <c r="C49" s="271"/>
      <c r="D49" s="131">
        <v>2</v>
      </c>
      <c r="E49" s="443">
        <v>1.3888888888888887E-3</v>
      </c>
      <c r="F49" s="451">
        <f t="shared" si="38"/>
        <v>1.3888888888888888E-2</v>
      </c>
      <c r="G49" s="447">
        <f t="shared" si="27"/>
        <v>1.3888888888888888E-2</v>
      </c>
      <c r="H49" s="447">
        <f t="shared" si="28"/>
        <v>1.3888888888888888E-2</v>
      </c>
      <c r="I49" s="447">
        <f t="shared" si="29"/>
        <v>1.3888888888888888E-2</v>
      </c>
      <c r="J49" s="447">
        <f t="shared" si="30"/>
        <v>1.3888888888888888E-2</v>
      </c>
      <c r="K49" s="447">
        <f t="shared" si="31"/>
        <v>1.3888888888888888E-2</v>
      </c>
      <c r="L49" s="447">
        <f t="shared" si="32"/>
        <v>1.3888888888888888E-2</v>
      </c>
      <c r="M49" s="447">
        <f t="shared" si="33"/>
        <v>1.3888888888888888E-2</v>
      </c>
      <c r="N49" s="447">
        <f t="shared" si="34"/>
        <v>1.3888888888888888E-2</v>
      </c>
      <c r="O49" s="447">
        <f t="shared" si="35"/>
        <v>1.3888888888888888E-2</v>
      </c>
      <c r="P49" s="447">
        <f t="shared" si="36"/>
        <v>1.3888888888888888E-2</v>
      </c>
      <c r="Q49" s="447">
        <f t="shared" si="37"/>
        <v>1.3888888888888888E-2</v>
      </c>
      <c r="R49" s="452"/>
    </row>
    <row r="50" spans="1:36">
      <c r="A50" s="25" t="s">
        <v>414</v>
      </c>
      <c r="B50" s="271"/>
      <c r="C50" s="271"/>
      <c r="D50" s="131">
        <v>2.1</v>
      </c>
      <c r="E50" s="443">
        <v>1.3888888888888887E-3</v>
      </c>
      <c r="F50" s="451">
        <f t="shared" si="38"/>
        <v>1.5277777777777777E-2</v>
      </c>
      <c r="G50" s="447">
        <f t="shared" si="27"/>
        <v>1.5277777777777777E-2</v>
      </c>
      <c r="H50" s="447">
        <f t="shared" si="28"/>
        <v>1.5277777777777777E-2</v>
      </c>
      <c r="I50" s="447">
        <f t="shared" si="29"/>
        <v>1.5277777777777777E-2</v>
      </c>
      <c r="J50" s="447">
        <f t="shared" si="30"/>
        <v>1.5277777777777777E-2</v>
      </c>
      <c r="K50" s="447">
        <f t="shared" si="31"/>
        <v>1.5277777777777777E-2</v>
      </c>
      <c r="L50" s="447">
        <f t="shared" si="32"/>
        <v>1.5277777777777777E-2</v>
      </c>
      <c r="M50" s="447">
        <f t="shared" si="33"/>
        <v>1.5277777777777777E-2</v>
      </c>
      <c r="N50" s="447">
        <f t="shared" si="34"/>
        <v>1.5277777777777777E-2</v>
      </c>
      <c r="O50" s="447">
        <f t="shared" si="35"/>
        <v>1.5277777777777777E-2</v>
      </c>
      <c r="P50" s="447">
        <f t="shared" si="36"/>
        <v>1.5277777777777777E-2</v>
      </c>
      <c r="Q50" s="447">
        <f t="shared" si="37"/>
        <v>1.5277777777777777E-2</v>
      </c>
      <c r="R50" s="452"/>
    </row>
    <row r="51" spans="1:36">
      <c r="A51" s="25" t="s">
        <v>413</v>
      </c>
      <c r="B51" s="271"/>
      <c r="C51" s="271"/>
      <c r="D51" s="131">
        <v>1.2</v>
      </c>
      <c r="E51" s="443">
        <v>1.3888888888888887E-3</v>
      </c>
      <c r="F51" s="451">
        <f t="shared" si="38"/>
        <v>1.6666666666666666E-2</v>
      </c>
      <c r="G51" s="447">
        <f t="shared" si="27"/>
        <v>1.6666666666666666E-2</v>
      </c>
      <c r="H51" s="447">
        <f t="shared" si="28"/>
        <v>1.6666666666666666E-2</v>
      </c>
      <c r="I51" s="447">
        <f t="shared" si="29"/>
        <v>1.6666666666666666E-2</v>
      </c>
      <c r="J51" s="447">
        <f t="shared" si="30"/>
        <v>1.6666666666666666E-2</v>
      </c>
      <c r="K51" s="447">
        <f t="shared" si="31"/>
        <v>1.6666666666666666E-2</v>
      </c>
      <c r="L51" s="447">
        <f t="shared" si="32"/>
        <v>1.6666666666666666E-2</v>
      </c>
      <c r="M51" s="447">
        <f t="shared" si="33"/>
        <v>1.6666666666666666E-2</v>
      </c>
      <c r="N51" s="447">
        <f t="shared" si="34"/>
        <v>1.6666666666666666E-2</v>
      </c>
      <c r="O51" s="447">
        <f t="shared" si="35"/>
        <v>1.6666666666666666E-2</v>
      </c>
      <c r="P51" s="447">
        <f t="shared" si="36"/>
        <v>1.6666666666666666E-2</v>
      </c>
      <c r="Q51" s="447">
        <f t="shared" si="37"/>
        <v>1.6666666666666666E-2</v>
      </c>
      <c r="R51" s="452"/>
    </row>
    <row r="52" spans="1:36">
      <c r="A52" s="25" t="s">
        <v>412</v>
      </c>
      <c r="B52" s="271"/>
      <c r="C52" s="271"/>
      <c r="D52" s="131">
        <v>0.9</v>
      </c>
      <c r="E52" s="443">
        <v>6.9444444444444436E-4</v>
      </c>
      <c r="F52" s="451">
        <f t="shared" si="38"/>
        <v>1.7361111111111112E-2</v>
      </c>
      <c r="G52" s="447">
        <f t="shared" si="27"/>
        <v>1.7361111111111112E-2</v>
      </c>
      <c r="H52" s="447">
        <f t="shared" si="28"/>
        <v>1.7361111111111112E-2</v>
      </c>
      <c r="I52" s="447">
        <f t="shared" si="29"/>
        <v>1.7361111111111112E-2</v>
      </c>
      <c r="J52" s="447">
        <f t="shared" si="30"/>
        <v>1.7361111111111112E-2</v>
      </c>
      <c r="K52" s="447">
        <f t="shared" si="31"/>
        <v>1.7361111111111112E-2</v>
      </c>
      <c r="L52" s="447">
        <f t="shared" si="32"/>
        <v>1.7361111111111112E-2</v>
      </c>
      <c r="M52" s="447">
        <f t="shared" si="33"/>
        <v>1.7361111111111112E-2</v>
      </c>
      <c r="N52" s="447">
        <f t="shared" si="34"/>
        <v>1.7361111111111112E-2</v>
      </c>
      <c r="O52" s="447">
        <f t="shared" si="35"/>
        <v>1.7361111111111112E-2</v>
      </c>
      <c r="P52" s="447">
        <f t="shared" si="36"/>
        <v>1.7361111111111112E-2</v>
      </c>
      <c r="Q52" s="447">
        <f t="shared" si="37"/>
        <v>1.7361111111111112E-2</v>
      </c>
      <c r="R52" s="452"/>
    </row>
    <row r="53" spans="1:36">
      <c r="A53" s="25" t="s">
        <v>411</v>
      </c>
      <c r="B53" s="271"/>
      <c r="C53" s="271"/>
      <c r="D53" s="131">
        <v>1.7</v>
      </c>
      <c r="E53" s="443">
        <v>1.3888888888888887E-3</v>
      </c>
      <c r="F53" s="451">
        <f t="shared" si="38"/>
        <v>1.8749999999999999E-2</v>
      </c>
      <c r="G53" s="447">
        <f t="shared" si="27"/>
        <v>1.8749999999999999E-2</v>
      </c>
      <c r="H53" s="447">
        <f t="shared" si="28"/>
        <v>1.8749999999999999E-2</v>
      </c>
      <c r="I53" s="447">
        <f t="shared" si="29"/>
        <v>1.8749999999999999E-2</v>
      </c>
      <c r="J53" s="447">
        <f t="shared" si="30"/>
        <v>1.8749999999999999E-2</v>
      </c>
      <c r="K53" s="447">
        <f t="shared" si="31"/>
        <v>1.8749999999999999E-2</v>
      </c>
      <c r="L53" s="447">
        <f t="shared" si="32"/>
        <v>1.8749999999999999E-2</v>
      </c>
      <c r="M53" s="447">
        <f t="shared" si="33"/>
        <v>1.8749999999999999E-2</v>
      </c>
      <c r="N53" s="447">
        <f t="shared" si="34"/>
        <v>1.8749999999999999E-2</v>
      </c>
      <c r="O53" s="447">
        <f t="shared" si="35"/>
        <v>1.8749999999999999E-2</v>
      </c>
      <c r="P53" s="447">
        <f t="shared" si="36"/>
        <v>1.8749999999999999E-2</v>
      </c>
      <c r="Q53" s="447">
        <f t="shared" si="37"/>
        <v>1.8749999999999999E-2</v>
      </c>
      <c r="R53" s="452"/>
    </row>
    <row r="54" spans="1:36">
      <c r="A54" s="25" t="s">
        <v>410</v>
      </c>
      <c r="B54" s="271"/>
      <c r="C54" s="271"/>
      <c r="D54" s="131">
        <v>1.8</v>
      </c>
      <c r="E54" s="443">
        <v>1.3888888888888887E-3</v>
      </c>
      <c r="F54" s="451">
        <f t="shared" si="38"/>
        <v>2.0138888888888887E-2</v>
      </c>
      <c r="G54" s="447">
        <f t="shared" si="27"/>
        <v>2.0138888888888887E-2</v>
      </c>
      <c r="H54" s="447">
        <f t="shared" si="28"/>
        <v>2.0138888888888887E-2</v>
      </c>
      <c r="I54" s="447">
        <f t="shared" si="29"/>
        <v>2.0138888888888887E-2</v>
      </c>
      <c r="J54" s="447">
        <f t="shared" si="30"/>
        <v>2.0138888888888887E-2</v>
      </c>
      <c r="K54" s="447">
        <f t="shared" si="31"/>
        <v>2.0138888888888887E-2</v>
      </c>
      <c r="L54" s="447">
        <f t="shared" si="32"/>
        <v>2.0138888888888887E-2</v>
      </c>
      <c r="M54" s="447">
        <f t="shared" si="33"/>
        <v>2.0138888888888887E-2</v>
      </c>
      <c r="N54" s="447">
        <f t="shared" si="34"/>
        <v>2.0138888888888887E-2</v>
      </c>
      <c r="O54" s="447">
        <f t="shared" si="35"/>
        <v>2.0138888888888887E-2</v>
      </c>
      <c r="P54" s="447">
        <f t="shared" si="36"/>
        <v>2.0138888888888887E-2</v>
      </c>
      <c r="Q54" s="447">
        <f t="shared" si="37"/>
        <v>2.0138888888888887E-2</v>
      </c>
      <c r="R54" s="452"/>
    </row>
    <row r="55" spans="1:36">
      <c r="A55" s="25" t="s">
        <v>409</v>
      </c>
      <c r="B55" s="271"/>
      <c r="C55" s="271"/>
      <c r="D55" s="131">
        <v>2</v>
      </c>
      <c r="E55" s="443">
        <v>1.3888888888888887E-3</v>
      </c>
      <c r="F55" s="451">
        <f t="shared" si="38"/>
        <v>2.1527777777777774E-2</v>
      </c>
      <c r="G55" s="447">
        <f t="shared" si="27"/>
        <v>2.1527777777777774E-2</v>
      </c>
      <c r="H55" s="447">
        <f t="shared" si="28"/>
        <v>2.1527777777777774E-2</v>
      </c>
      <c r="I55" s="447">
        <f t="shared" si="29"/>
        <v>2.1527777777777774E-2</v>
      </c>
      <c r="J55" s="447">
        <f t="shared" si="30"/>
        <v>2.1527777777777774E-2</v>
      </c>
      <c r="K55" s="447">
        <f t="shared" si="31"/>
        <v>2.1527777777777774E-2</v>
      </c>
      <c r="L55" s="447">
        <f t="shared" si="32"/>
        <v>2.1527777777777774E-2</v>
      </c>
      <c r="M55" s="447">
        <f t="shared" si="33"/>
        <v>2.1527777777777774E-2</v>
      </c>
      <c r="N55" s="447">
        <f t="shared" si="34"/>
        <v>2.1527777777777774E-2</v>
      </c>
      <c r="O55" s="447">
        <f t="shared" si="35"/>
        <v>2.1527777777777774E-2</v>
      </c>
      <c r="P55" s="447">
        <f t="shared" si="36"/>
        <v>2.1527777777777774E-2</v>
      </c>
      <c r="Q55" s="447">
        <f t="shared" si="37"/>
        <v>2.1527777777777774E-2</v>
      </c>
      <c r="R55" s="452"/>
    </row>
    <row r="56" spans="1:36">
      <c r="A56" s="25" t="s">
        <v>408</v>
      </c>
      <c r="B56" s="271"/>
      <c r="C56" s="271"/>
      <c r="D56" s="131">
        <v>1.6</v>
      </c>
      <c r="E56" s="443">
        <v>1.3888888888888887E-3</v>
      </c>
      <c r="F56" s="451">
        <f t="shared" si="38"/>
        <v>2.2916666666666662E-2</v>
      </c>
      <c r="G56" s="447">
        <f t="shared" si="27"/>
        <v>2.2916666666666662E-2</v>
      </c>
      <c r="H56" s="447">
        <f t="shared" si="28"/>
        <v>2.2916666666666662E-2</v>
      </c>
      <c r="I56" s="447">
        <f t="shared" si="29"/>
        <v>2.2916666666666662E-2</v>
      </c>
      <c r="J56" s="447">
        <f t="shared" si="30"/>
        <v>2.2916666666666662E-2</v>
      </c>
      <c r="K56" s="447">
        <f t="shared" si="31"/>
        <v>2.2916666666666662E-2</v>
      </c>
      <c r="L56" s="447">
        <f t="shared" si="32"/>
        <v>2.2916666666666662E-2</v>
      </c>
      <c r="M56" s="447">
        <f t="shared" si="33"/>
        <v>2.2916666666666662E-2</v>
      </c>
      <c r="N56" s="447">
        <f t="shared" si="34"/>
        <v>2.2916666666666662E-2</v>
      </c>
      <c r="O56" s="447">
        <f t="shared" si="35"/>
        <v>2.2916666666666662E-2</v>
      </c>
      <c r="P56" s="447">
        <f t="shared" si="36"/>
        <v>2.2916666666666662E-2</v>
      </c>
      <c r="Q56" s="447">
        <f t="shared" si="37"/>
        <v>2.2916666666666662E-2</v>
      </c>
      <c r="R56" s="452"/>
    </row>
    <row r="57" spans="1:36">
      <c r="A57" s="25" t="s">
        <v>407</v>
      </c>
      <c r="B57" s="271"/>
      <c r="C57" s="271"/>
      <c r="D57" s="131">
        <v>1.8</v>
      </c>
      <c r="E57" s="443">
        <v>1.3888888888888887E-3</v>
      </c>
      <c r="F57" s="451">
        <f t="shared" si="38"/>
        <v>2.4305555555555549E-2</v>
      </c>
      <c r="G57" s="447">
        <f t="shared" si="27"/>
        <v>2.4305555555555549E-2</v>
      </c>
      <c r="H57" s="447">
        <f t="shared" si="28"/>
        <v>2.4305555555555549E-2</v>
      </c>
      <c r="I57" s="447">
        <f t="shared" si="29"/>
        <v>2.4305555555555549E-2</v>
      </c>
      <c r="J57" s="447">
        <f t="shared" si="30"/>
        <v>2.4305555555555549E-2</v>
      </c>
      <c r="K57" s="447">
        <f t="shared" si="31"/>
        <v>2.4305555555555549E-2</v>
      </c>
      <c r="L57" s="447">
        <f t="shared" si="32"/>
        <v>2.4305555555555549E-2</v>
      </c>
      <c r="M57" s="447">
        <f t="shared" si="33"/>
        <v>2.4305555555555549E-2</v>
      </c>
      <c r="N57" s="447">
        <f t="shared" si="34"/>
        <v>2.4305555555555549E-2</v>
      </c>
      <c r="O57" s="447">
        <f t="shared" si="35"/>
        <v>2.4305555555555549E-2</v>
      </c>
      <c r="P57" s="447">
        <f t="shared" si="36"/>
        <v>2.4305555555555549E-2</v>
      </c>
      <c r="Q57" s="447">
        <f t="shared" si="37"/>
        <v>2.4305555555555549E-2</v>
      </c>
      <c r="R57" s="452"/>
    </row>
    <row r="58" spans="1:36" s="2" customFormat="1">
      <c r="A58" s="25" t="s">
        <v>406</v>
      </c>
      <c r="B58" s="271"/>
      <c r="C58" s="271"/>
      <c r="D58" s="131">
        <v>1.2</v>
      </c>
      <c r="E58" s="443">
        <v>6.9444444444444436E-4</v>
      </c>
      <c r="F58" s="451">
        <f t="shared" si="38"/>
        <v>2.4999999999999994E-2</v>
      </c>
      <c r="G58" s="447">
        <f t="shared" si="27"/>
        <v>2.4999999999999994E-2</v>
      </c>
      <c r="H58" s="447">
        <f t="shared" si="28"/>
        <v>2.4999999999999994E-2</v>
      </c>
      <c r="I58" s="447">
        <f t="shared" si="29"/>
        <v>2.4999999999999994E-2</v>
      </c>
      <c r="J58" s="447">
        <f t="shared" si="30"/>
        <v>2.4999999999999994E-2</v>
      </c>
      <c r="K58" s="447">
        <f t="shared" si="31"/>
        <v>2.4999999999999994E-2</v>
      </c>
      <c r="L58" s="447">
        <f t="shared" si="32"/>
        <v>2.4999999999999994E-2</v>
      </c>
      <c r="M58" s="447">
        <f t="shared" si="33"/>
        <v>2.4999999999999994E-2</v>
      </c>
      <c r="N58" s="447">
        <f t="shared" si="34"/>
        <v>2.4999999999999994E-2</v>
      </c>
      <c r="O58" s="447">
        <f t="shared" si="35"/>
        <v>2.4999999999999994E-2</v>
      </c>
      <c r="P58" s="447">
        <f t="shared" si="36"/>
        <v>2.4999999999999994E-2</v>
      </c>
      <c r="Q58" s="447">
        <f t="shared" si="37"/>
        <v>2.4999999999999994E-2</v>
      </c>
      <c r="R58" s="45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25" t="s">
        <v>405</v>
      </c>
      <c r="B59" s="271"/>
      <c r="C59" s="271"/>
      <c r="D59" s="131">
        <v>1.7</v>
      </c>
      <c r="E59" s="443">
        <v>1.3888888888888887E-3</v>
      </c>
      <c r="F59" s="451">
        <f t="shared" si="38"/>
        <v>2.6388888888888882E-2</v>
      </c>
      <c r="G59" s="447">
        <f t="shared" si="27"/>
        <v>2.6388888888888882E-2</v>
      </c>
      <c r="H59" s="447">
        <f t="shared" si="28"/>
        <v>2.6388888888888882E-2</v>
      </c>
      <c r="I59" s="447">
        <f t="shared" si="29"/>
        <v>2.6388888888888882E-2</v>
      </c>
      <c r="J59" s="447">
        <f t="shared" si="30"/>
        <v>2.6388888888888882E-2</v>
      </c>
      <c r="K59" s="447">
        <f t="shared" si="31"/>
        <v>2.6388888888888882E-2</v>
      </c>
      <c r="L59" s="447">
        <f t="shared" si="32"/>
        <v>2.6388888888888882E-2</v>
      </c>
      <c r="M59" s="447">
        <f t="shared" si="33"/>
        <v>2.6388888888888882E-2</v>
      </c>
      <c r="N59" s="447">
        <f t="shared" si="34"/>
        <v>2.6388888888888882E-2</v>
      </c>
      <c r="O59" s="447">
        <f t="shared" si="35"/>
        <v>2.6388888888888882E-2</v>
      </c>
      <c r="P59" s="447">
        <f t="shared" si="36"/>
        <v>2.6388888888888882E-2</v>
      </c>
      <c r="Q59" s="447">
        <f t="shared" si="37"/>
        <v>2.6388888888888882E-2</v>
      </c>
      <c r="R59" s="452"/>
    </row>
    <row r="60" spans="1:36">
      <c r="A60" s="25" t="s">
        <v>404</v>
      </c>
      <c r="B60" s="272"/>
      <c r="C60" s="272"/>
      <c r="D60" s="131">
        <v>1.5</v>
      </c>
      <c r="E60" s="443">
        <v>1.3888888888888887E-3</v>
      </c>
      <c r="F60" s="451">
        <f t="shared" si="38"/>
        <v>2.7777777777777769E-2</v>
      </c>
      <c r="G60" s="447">
        <f t="shared" si="27"/>
        <v>2.7777777777777769E-2</v>
      </c>
      <c r="H60" s="447">
        <f t="shared" si="28"/>
        <v>2.7777777777777769E-2</v>
      </c>
      <c r="I60" s="447">
        <f t="shared" si="29"/>
        <v>2.7777777777777769E-2</v>
      </c>
      <c r="J60" s="447">
        <f t="shared" si="30"/>
        <v>2.7777777777777769E-2</v>
      </c>
      <c r="K60" s="447">
        <f t="shared" si="31"/>
        <v>2.7777777777777769E-2</v>
      </c>
      <c r="L60" s="447">
        <f t="shared" si="32"/>
        <v>2.7777777777777769E-2</v>
      </c>
      <c r="M60" s="447">
        <f t="shared" si="33"/>
        <v>2.7777777777777769E-2</v>
      </c>
      <c r="N60" s="447">
        <f t="shared" si="34"/>
        <v>2.7777777777777769E-2</v>
      </c>
      <c r="O60" s="447">
        <f t="shared" si="35"/>
        <v>2.7777777777777769E-2</v>
      </c>
      <c r="P60" s="447">
        <f t="shared" si="36"/>
        <v>2.7777777777777769E-2</v>
      </c>
      <c r="Q60" s="447">
        <f t="shared" si="37"/>
        <v>2.7777777777777769E-2</v>
      </c>
      <c r="R60" s="452"/>
    </row>
    <row r="61" spans="1:36" s="27" customFormat="1">
      <c r="A61" s="25" t="s">
        <v>403</v>
      </c>
      <c r="B61" s="271"/>
      <c r="C61" s="271"/>
      <c r="D61" s="131">
        <v>1.1000000000000001</v>
      </c>
      <c r="E61" s="443">
        <v>1.3888888888888887E-3</v>
      </c>
      <c r="F61" s="451">
        <f t="shared" si="38"/>
        <v>2.9166666666666657E-2</v>
      </c>
      <c r="G61" s="447">
        <f t="shared" si="27"/>
        <v>2.9166666666666657E-2</v>
      </c>
      <c r="H61" s="447">
        <f t="shared" si="28"/>
        <v>2.9166666666666657E-2</v>
      </c>
      <c r="I61" s="447">
        <f t="shared" si="29"/>
        <v>2.9166666666666657E-2</v>
      </c>
      <c r="J61" s="447">
        <f t="shared" si="30"/>
        <v>2.9166666666666657E-2</v>
      </c>
      <c r="K61" s="447">
        <f t="shared" si="31"/>
        <v>2.9166666666666657E-2</v>
      </c>
      <c r="L61" s="447">
        <f t="shared" si="32"/>
        <v>2.9166666666666657E-2</v>
      </c>
      <c r="M61" s="447">
        <f t="shared" si="33"/>
        <v>2.9166666666666657E-2</v>
      </c>
      <c r="N61" s="447">
        <f t="shared" si="34"/>
        <v>2.9166666666666657E-2</v>
      </c>
      <c r="O61" s="447">
        <f t="shared" si="35"/>
        <v>2.9166666666666657E-2</v>
      </c>
      <c r="P61" s="447">
        <f t="shared" si="36"/>
        <v>2.9166666666666657E-2</v>
      </c>
      <c r="Q61" s="447">
        <f t="shared" si="37"/>
        <v>2.9166666666666657E-2</v>
      </c>
      <c r="R61" s="45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25" t="s">
        <v>428</v>
      </c>
      <c r="B62" s="271"/>
      <c r="C62" s="271"/>
      <c r="D62" s="131">
        <v>2.6</v>
      </c>
      <c r="E62" s="443">
        <v>2.0833333333333333E-3</v>
      </c>
      <c r="F62" s="451">
        <f t="shared" si="38"/>
        <v>3.124999999999999E-2</v>
      </c>
      <c r="G62" s="447">
        <f t="shared" si="27"/>
        <v>3.124999999999999E-2</v>
      </c>
      <c r="H62" s="447">
        <f t="shared" si="28"/>
        <v>3.124999999999999E-2</v>
      </c>
      <c r="I62" s="447">
        <f t="shared" si="29"/>
        <v>3.124999999999999E-2</v>
      </c>
      <c r="J62" s="447">
        <f t="shared" si="30"/>
        <v>3.124999999999999E-2</v>
      </c>
      <c r="K62" s="447">
        <f t="shared" si="31"/>
        <v>3.124999999999999E-2</v>
      </c>
      <c r="L62" s="447">
        <f t="shared" si="32"/>
        <v>3.124999999999999E-2</v>
      </c>
      <c r="M62" s="447">
        <f t="shared" si="33"/>
        <v>3.124999999999999E-2</v>
      </c>
      <c r="N62" s="447">
        <f t="shared" si="34"/>
        <v>3.124999999999999E-2</v>
      </c>
      <c r="O62" s="447">
        <f t="shared" si="35"/>
        <v>3.124999999999999E-2</v>
      </c>
      <c r="P62" s="447">
        <f t="shared" si="36"/>
        <v>3.124999999999999E-2</v>
      </c>
      <c r="Q62" s="447">
        <f t="shared" si="37"/>
        <v>3.124999999999999E-2</v>
      </c>
      <c r="R62" s="452"/>
    </row>
    <row r="63" spans="1:36">
      <c r="A63" s="25" t="s">
        <v>401</v>
      </c>
      <c r="B63" s="273"/>
      <c r="C63" s="273"/>
      <c r="D63" s="131">
        <v>0.9</v>
      </c>
      <c r="E63" s="443">
        <v>6.9444444444444436E-4</v>
      </c>
      <c r="F63" s="451">
        <f t="shared" si="38"/>
        <v>3.1944444444444435E-2</v>
      </c>
      <c r="G63" s="447">
        <f t="shared" si="27"/>
        <v>3.1944444444444435E-2</v>
      </c>
      <c r="H63" s="447">
        <f t="shared" si="28"/>
        <v>3.1944444444444435E-2</v>
      </c>
      <c r="I63" s="447">
        <f t="shared" si="29"/>
        <v>3.1944444444444435E-2</v>
      </c>
      <c r="J63" s="447">
        <f t="shared" si="30"/>
        <v>3.1944444444444435E-2</v>
      </c>
      <c r="K63" s="447">
        <f t="shared" si="31"/>
        <v>3.1944444444444435E-2</v>
      </c>
      <c r="L63" s="447">
        <f t="shared" si="32"/>
        <v>3.1944444444444435E-2</v>
      </c>
      <c r="M63" s="447">
        <f t="shared" si="33"/>
        <v>3.1944444444444435E-2</v>
      </c>
      <c r="N63" s="447">
        <f t="shared" si="34"/>
        <v>3.1944444444444435E-2</v>
      </c>
      <c r="O63" s="447">
        <f t="shared" si="35"/>
        <v>3.1944444444444435E-2</v>
      </c>
      <c r="P63" s="447">
        <f t="shared" si="36"/>
        <v>3.1944444444444435E-2</v>
      </c>
      <c r="Q63" s="447">
        <f t="shared" si="37"/>
        <v>3.1944444444444435E-2</v>
      </c>
      <c r="R63" s="452"/>
    </row>
    <row r="64" spans="1:36">
      <c r="A64" s="25" t="s">
        <v>429</v>
      </c>
      <c r="B64" s="271"/>
      <c r="C64" s="271"/>
      <c r="D64" s="131">
        <v>2.7</v>
      </c>
      <c r="E64" s="443">
        <v>2.0833333333333333E-3</v>
      </c>
      <c r="F64" s="451">
        <f t="shared" si="38"/>
        <v>3.4027777777777768E-2</v>
      </c>
      <c r="G64" s="447">
        <f t="shared" si="27"/>
        <v>3.4027777777777768E-2</v>
      </c>
      <c r="H64" s="447">
        <f t="shared" si="28"/>
        <v>3.4027777777777768E-2</v>
      </c>
      <c r="I64" s="447">
        <f t="shared" si="29"/>
        <v>3.4027777777777768E-2</v>
      </c>
      <c r="J64" s="447">
        <f t="shared" si="30"/>
        <v>3.4027777777777768E-2</v>
      </c>
      <c r="K64" s="447">
        <f t="shared" si="31"/>
        <v>3.4027777777777768E-2</v>
      </c>
      <c r="L64" s="447">
        <f t="shared" si="32"/>
        <v>3.4027777777777768E-2</v>
      </c>
      <c r="M64" s="447">
        <f t="shared" si="33"/>
        <v>3.4027777777777768E-2</v>
      </c>
      <c r="N64" s="447">
        <f t="shared" si="34"/>
        <v>3.4027777777777768E-2</v>
      </c>
      <c r="O64" s="447">
        <f t="shared" si="35"/>
        <v>3.4027777777777768E-2</v>
      </c>
      <c r="P64" s="447">
        <f t="shared" si="36"/>
        <v>3.4027777777777768E-2</v>
      </c>
      <c r="Q64" s="447">
        <f t="shared" si="37"/>
        <v>3.4027777777777768E-2</v>
      </c>
      <c r="R64" s="452"/>
    </row>
    <row r="65" spans="1:36" s="2" customFormat="1">
      <c r="A65" s="25" t="s">
        <v>430</v>
      </c>
      <c r="B65" s="271"/>
      <c r="C65" s="271"/>
      <c r="D65" s="139">
        <v>1.2</v>
      </c>
      <c r="E65" s="443">
        <v>1.3888888888888887E-3</v>
      </c>
      <c r="F65" s="451">
        <f t="shared" si="38"/>
        <v>3.5416666666666659E-2</v>
      </c>
      <c r="G65" s="447">
        <f t="shared" si="27"/>
        <v>3.5416666666666659E-2</v>
      </c>
      <c r="H65" s="447">
        <f t="shared" si="28"/>
        <v>3.5416666666666659E-2</v>
      </c>
      <c r="I65" s="447">
        <f t="shared" si="29"/>
        <v>3.5416666666666659E-2</v>
      </c>
      <c r="J65" s="447">
        <f t="shared" si="30"/>
        <v>3.5416666666666659E-2</v>
      </c>
      <c r="K65" s="447">
        <f t="shared" si="31"/>
        <v>3.5416666666666659E-2</v>
      </c>
      <c r="L65" s="447">
        <f t="shared" si="32"/>
        <v>3.5416666666666659E-2</v>
      </c>
      <c r="M65" s="447">
        <f t="shared" si="33"/>
        <v>3.5416666666666659E-2</v>
      </c>
      <c r="N65" s="447">
        <f t="shared" si="34"/>
        <v>3.5416666666666659E-2</v>
      </c>
      <c r="O65" s="447">
        <f t="shared" si="35"/>
        <v>3.5416666666666659E-2</v>
      </c>
      <c r="P65" s="447">
        <f t="shared" si="36"/>
        <v>3.5416666666666659E-2</v>
      </c>
      <c r="Q65" s="447">
        <f t="shared" si="37"/>
        <v>3.5416666666666659E-2</v>
      </c>
      <c r="R65" s="454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25" t="s">
        <v>397</v>
      </c>
      <c r="B66" s="271"/>
      <c r="C66" s="271"/>
      <c r="D66" s="131">
        <v>0.8</v>
      </c>
      <c r="E66" s="443">
        <v>1.3888888888888887E-3</v>
      </c>
      <c r="F66" s="451">
        <f t="shared" si="38"/>
        <v>3.680555555555555E-2</v>
      </c>
      <c r="G66" s="447">
        <f t="shared" si="27"/>
        <v>3.680555555555555E-2</v>
      </c>
      <c r="H66" s="447">
        <f t="shared" si="28"/>
        <v>3.680555555555555E-2</v>
      </c>
      <c r="I66" s="447">
        <f t="shared" si="29"/>
        <v>3.680555555555555E-2</v>
      </c>
      <c r="J66" s="447">
        <f t="shared" si="30"/>
        <v>3.680555555555555E-2</v>
      </c>
      <c r="K66" s="447">
        <f t="shared" si="31"/>
        <v>3.680555555555555E-2</v>
      </c>
      <c r="L66" s="447">
        <f t="shared" si="32"/>
        <v>3.680555555555555E-2</v>
      </c>
      <c r="M66" s="447">
        <f t="shared" si="33"/>
        <v>3.680555555555555E-2</v>
      </c>
      <c r="N66" s="447">
        <f t="shared" si="34"/>
        <v>3.680555555555555E-2</v>
      </c>
      <c r="O66" s="447">
        <f t="shared" si="35"/>
        <v>3.680555555555555E-2</v>
      </c>
      <c r="P66" s="447">
        <f t="shared" si="36"/>
        <v>3.680555555555555E-2</v>
      </c>
      <c r="Q66" s="447">
        <f t="shared" si="37"/>
        <v>3.680555555555555E-2</v>
      </c>
      <c r="R66" s="452"/>
    </row>
    <row r="67" spans="1:36">
      <c r="A67" s="22" t="s">
        <v>396</v>
      </c>
      <c r="B67" s="270"/>
      <c r="C67" s="270"/>
      <c r="D67" s="133">
        <v>1.1000000000000001</v>
      </c>
      <c r="E67" s="455">
        <v>1.3888888888888887E-3</v>
      </c>
      <c r="F67" s="456">
        <f t="shared" si="38"/>
        <v>3.8194444444444441E-2</v>
      </c>
      <c r="G67" s="446">
        <f t="shared" si="27"/>
        <v>3.8194444444444441E-2</v>
      </c>
      <c r="H67" s="446">
        <f t="shared" si="28"/>
        <v>3.8194444444444441E-2</v>
      </c>
      <c r="I67" s="446">
        <f t="shared" si="29"/>
        <v>3.8194444444444441E-2</v>
      </c>
      <c r="J67" s="446">
        <f t="shared" si="30"/>
        <v>3.8194444444444441E-2</v>
      </c>
      <c r="K67" s="446">
        <f t="shared" si="31"/>
        <v>3.8194444444444441E-2</v>
      </c>
      <c r="L67" s="446">
        <f t="shared" si="32"/>
        <v>3.8194444444444441E-2</v>
      </c>
      <c r="M67" s="446">
        <f t="shared" si="33"/>
        <v>3.8194444444444441E-2</v>
      </c>
      <c r="N67" s="446">
        <f t="shared" si="34"/>
        <v>3.8194444444444441E-2</v>
      </c>
      <c r="O67" s="446">
        <f t="shared" si="35"/>
        <v>3.8194444444444441E-2</v>
      </c>
      <c r="P67" s="446">
        <f t="shared" si="36"/>
        <v>3.8194444444444441E-2</v>
      </c>
      <c r="Q67" s="446">
        <f t="shared" si="37"/>
        <v>3.8194444444444441E-2</v>
      </c>
      <c r="R67" s="454"/>
    </row>
    <row r="68" spans="1:36">
      <c r="A68" s="78" t="s">
        <v>64</v>
      </c>
      <c r="B68" s="252"/>
      <c r="C68" s="252"/>
      <c r="D68" s="79">
        <f>SUM(D42:D67)</f>
        <v>43.400000000000006</v>
      </c>
      <c r="E68" s="204"/>
      <c r="F68" s="88">
        <f>$D68</f>
        <v>43.400000000000006</v>
      </c>
      <c r="G68" s="457">
        <f t="shared" ref="G68:Q73" si="39">$D68</f>
        <v>43.400000000000006</v>
      </c>
      <c r="H68" s="457">
        <f t="shared" si="39"/>
        <v>43.400000000000006</v>
      </c>
      <c r="I68" s="457">
        <f t="shared" si="39"/>
        <v>43.400000000000006</v>
      </c>
      <c r="J68" s="457">
        <f t="shared" si="39"/>
        <v>43.400000000000006</v>
      </c>
      <c r="K68" s="457">
        <f t="shared" si="39"/>
        <v>43.400000000000006</v>
      </c>
      <c r="L68" s="457">
        <f t="shared" si="39"/>
        <v>43.400000000000006</v>
      </c>
      <c r="M68" s="457">
        <f t="shared" si="39"/>
        <v>43.400000000000006</v>
      </c>
      <c r="N68" s="457">
        <f t="shared" si="39"/>
        <v>43.400000000000006</v>
      </c>
      <c r="O68" s="457">
        <f t="shared" si="39"/>
        <v>43.400000000000006</v>
      </c>
      <c r="P68" s="457">
        <f t="shared" si="39"/>
        <v>43.400000000000006</v>
      </c>
      <c r="Q68" s="457">
        <f t="shared" si="39"/>
        <v>43.400000000000006</v>
      </c>
      <c r="R68" s="458"/>
    </row>
    <row r="69" spans="1:36">
      <c r="A69" s="78" t="s">
        <v>498</v>
      </c>
      <c r="B69" s="252"/>
      <c r="C69" s="252"/>
      <c r="D69" s="79">
        <f>SUM(D63:D67)</f>
        <v>6.6999999999999993</v>
      </c>
      <c r="E69" s="204"/>
      <c r="F69" s="88">
        <f t="shared" ref="F69:F73" si="40">$D69</f>
        <v>6.6999999999999993</v>
      </c>
      <c r="G69" s="457">
        <f t="shared" si="39"/>
        <v>6.6999999999999993</v>
      </c>
      <c r="H69" s="457">
        <f t="shared" si="39"/>
        <v>6.6999999999999993</v>
      </c>
      <c r="I69" s="457">
        <f t="shared" si="39"/>
        <v>6.6999999999999993</v>
      </c>
      <c r="J69" s="457">
        <f t="shared" si="39"/>
        <v>6.6999999999999993</v>
      </c>
      <c r="K69" s="457">
        <f t="shared" si="39"/>
        <v>6.6999999999999993</v>
      </c>
      <c r="L69" s="457">
        <f t="shared" si="39"/>
        <v>6.6999999999999993</v>
      </c>
      <c r="M69" s="457">
        <f t="shared" si="39"/>
        <v>6.6999999999999993</v>
      </c>
      <c r="N69" s="457">
        <f t="shared" si="39"/>
        <v>6.6999999999999993</v>
      </c>
      <c r="O69" s="457">
        <f t="shared" si="39"/>
        <v>6.6999999999999993</v>
      </c>
      <c r="P69" s="457">
        <f t="shared" si="39"/>
        <v>6.6999999999999993</v>
      </c>
      <c r="Q69" s="457">
        <f t="shared" si="39"/>
        <v>6.6999999999999993</v>
      </c>
      <c r="R69" s="458"/>
    </row>
    <row r="70" spans="1:36">
      <c r="A70" s="78" t="s">
        <v>499</v>
      </c>
      <c r="B70" s="252"/>
      <c r="C70" s="252"/>
      <c r="D70" s="79">
        <f>SUM(D56:D62)</f>
        <v>11.5</v>
      </c>
      <c r="E70" s="204"/>
      <c r="F70" s="88">
        <f t="shared" si="40"/>
        <v>11.5</v>
      </c>
      <c r="G70" s="457">
        <f t="shared" si="39"/>
        <v>11.5</v>
      </c>
      <c r="H70" s="457">
        <f t="shared" si="39"/>
        <v>11.5</v>
      </c>
      <c r="I70" s="457">
        <f t="shared" si="39"/>
        <v>11.5</v>
      </c>
      <c r="J70" s="457">
        <f t="shared" si="39"/>
        <v>11.5</v>
      </c>
      <c r="K70" s="457">
        <f t="shared" si="39"/>
        <v>11.5</v>
      </c>
      <c r="L70" s="457">
        <f t="shared" si="39"/>
        <v>11.5</v>
      </c>
      <c r="M70" s="457">
        <f t="shared" si="39"/>
        <v>11.5</v>
      </c>
      <c r="N70" s="457">
        <f t="shared" si="39"/>
        <v>11.5</v>
      </c>
      <c r="O70" s="457">
        <f t="shared" si="39"/>
        <v>11.5</v>
      </c>
      <c r="P70" s="457">
        <f t="shared" si="39"/>
        <v>11.5</v>
      </c>
      <c r="Q70" s="457">
        <f t="shared" si="39"/>
        <v>11.5</v>
      </c>
      <c r="R70" s="458"/>
    </row>
    <row r="71" spans="1:36">
      <c r="A71" s="78" t="s">
        <v>500</v>
      </c>
      <c r="B71" s="252"/>
      <c r="C71" s="252"/>
      <c r="D71" s="79">
        <f>SUM(D48:D55)</f>
        <v>14.6</v>
      </c>
      <c r="E71" s="204"/>
      <c r="F71" s="88">
        <f t="shared" si="40"/>
        <v>14.6</v>
      </c>
      <c r="G71" s="457">
        <f t="shared" si="39"/>
        <v>14.6</v>
      </c>
      <c r="H71" s="457">
        <f t="shared" si="39"/>
        <v>14.6</v>
      </c>
      <c r="I71" s="457">
        <f t="shared" si="39"/>
        <v>14.6</v>
      </c>
      <c r="J71" s="457">
        <f t="shared" si="39"/>
        <v>14.6</v>
      </c>
      <c r="K71" s="457">
        <f t="shared" si="39"/>
        <v>14.6</v>
      </c>
      <c r="L71" s="457">
        <f t="shared" si="39"/>
        <v>14.6</v>
      </c>
      <c r="M71" s="457">
        <f t="shared" si="39"/>
        <v>14.6</v>
      </c>
      <c r="N71" s="457">
        <f t="shared" si="39"/>
        <v>14.6</v>
      </c>
      <c r="O71" s="457">
        <f t="shared" si="39"/>
        <v>14.6</v>
      </c>
      <c r="P71" s="457">
        <f t="shared" si="39"/>
        <v>14.6</v>
      </c>
      <c r="Q71" s="457">
        <f t="shared" si="39"/>
        <v>14.6</v>
      </c>
      <c r="R71" s="458"/>
    </row>
    <row r="72" spans="1:36">
      <c r="A72" s="78" t="s">
        <v>501</v>
      </c>
      <c r="B72" s="252"/>
      <c r="C72" s="252"/>
      <c r="D72" s="79">
        <f>D47</f>
        <v>2.8</v>
      </c>
      <c r="E72" s="204"/>
      <c r="F72" s="88">
        <f t="shared" si="40"/>
        <v>2.8</v>
      </c>
      <c r="G72" s="457">
        <f t="shared" si="39"/>
        <v>2.8</v>
      </c>
      <c r="H72" s="457">
        <f t="shared" si="39"/>
        <v>2.8</v>
      </c>
      <c r="I72" s="457">
        <f t="shared" si="39"/>
        <v>2.8</v>
      </c>
      <c r="J72" s="457">
        <f t="shared" si="39"/>
        <v>2.8</v>
      </c>
      <c r="K72" s="457">
        <f t="shared" si="39"/>
        <v>2.8</v>
      </c>
      <c r="L72" s="457">
        <f t="shared" si="39"/>
        <v>2.8</v>
      </c>
      <c r="M72" s="457">
        <f t="shared" si="39"/>
        <v>2.8</v>
      </c>
      <c r="N72" s="457">
        <f t="shared" si="39"/>
        <v>2.8</v>
      </c>
      <c r="O72" s="457">
        <f t="shared" si="39"/>
        <v>2.8</v>
      </c>
      <c r="P72" s="457">
        <f t="shared" si="39"/>
        <v>2.8</v>
      </c>
      <c r="Q72" s="457">
        <f t="shared" si="39"/>
        <v>2.8</v>
      </c>
      <c r="R72" s="458"/>
    </row>
    <row r="73" spans="1:36">
      <c r="A73" s="78" t="s">
        <v>502</v>
      </c>
      <c r="B73" s="252"/>
      <c r="C73" s="252"/>
      <c r="D73" s="79">
        <f>SUM(D42:D46)</f>
        <v>7.8000000000000007</v>
      </c>
      <c r="E73" s="204"/>
      <c r="F73" s="88">
        <f t="shared" si="40"/>
        <v>7.8000000000000007</v>
      </c>
      <c r="G73" s="457">
        <f t="shared" si="39"/>
        <v>7.8000000000000007</v>
      </c>
      <c r="H73" s="457">
        <f t="shared" si="39"/>
        <v>7.8000000000000007</v>
      </c>
      <c r="I73" s="457">
        <f t="shared" si="39"/>
        <v>7.8000000000000007</v>
      </c>
      <c r="J73" s="457">
        <f t="shared" si="39"/>
        <v>7.8000000000000007</v>
      </c>
      <c r="K73" s="457">
        <f t="shared" si="39"/>
        <v>7.8000000000000007</v>
      </c>
      <c r="L73" s="457">
        <f t="shared" si="39"/>
        <v>7.8000000000000007</v>
      </c>
      <c r="M73" s="457">
        <f t="shared" si="39"/>
        <v>7.8000000000000007</v>
      </c>
      <c r="N73" s="457">
        <f t="shared" si="39"/>
        <v>7.8000000000000007</v>
      </c>
      <c r="O73" s="457">
        <f t="shared" si="39"/>
        <v>7.8000000000000007</v>
      </c>
      <c r="P73" s="457">
        <f t="shared" si="39"/>
        <v>7.8000000000000007</v>
      </c>
      <c r="Q73" s="457">
        <f t="shared" si="39"/>
        <v>7.8000000000000007</v>
      </c>
      <c r="R73" s="458"/>
    </row>
    <row r="74" spans="1:36">
      <c r="B74" s="28"/>
      <c r="C74" s="28"/>
    </row>
    <row r="75" spans="1:36" s="2" customFormat="1" ht="12.75">
      <c r="A75" s="262" t="s">
        <v>66</v>
      </c>
      <c r="B75" s="285"/>
      <c r="C75" s="286"/>
      <c r="D75" s="85" t="s">
        <v>0</v>
      </c>
      <c r="E75" s="8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78" t="s">
        <v>64</v>
      </c>
      <c r="B76" s="288"/>
      <c r="C76" s="289"/>
      <c r="D76" s="85">
        <f>SUM(F33:R33)+SUM(F68:R68)</f>
        <v>1040.4000000000001</v>
      </c>
      <c r="E76" s="86"/>
    </row>
    <row r="77" spans="1:36">
      <c r="A77" s="78" t="s">
        <v>498</v>
      </c>
      <c r="B77" s="288"/>
      <c r="C77" s="289"/>
      <c r="D77" s="85">
        <f>SUM(F34:R34)+SUM(F69:R69)</f>
        <v>170.40000000000003</v>
      </c>
      <c r="E77" s="86"/>
    </row>
    <row r="78" spans="1:36">
      <c r="A78" s="78" t="s">
        <v>499</v>
      </c>
      <c r="B78" s="288"/>
      <c r="C78" s="289"/>
      <c r="D78" s="85">
        <f>SUM(F35:R35)+SUM(F70:R70)</f>
        <v>273.60000000000002</v>
      </c>
      <c r="E78" s="86"/>
    </row>
    <row r="79" spans="1:36">
      <c r="A79" s="78" t="s">
        <v>500</v>
      </c>
      <c r="B79" s="288"/>
      <c r="C79" s="289"/>
      <c r="D79" s="85">
        <f t="shared" ref="D79:D80" si="41">SUM(F36:R36)+SUM(F71:R71)</f>
        <v>349.19999999999993</v>
      </c>
      <c r="E79" s="86"/>
    </row>
    <row r="80" spans="1:36">
      <c r="A80" s="78" t="s">
        <v>501</v>
      </c>
      <c r="B80" s="288"/>
      <c r="C80" s="289"/>
      <c r="D80" s="85">
        <f t="shared" si="41"/>
        <v>66</v>
      </c>
      <c r="E80" s="86"/>
    </row>
    <row r="81" spans="1:36">
      <c r="A81" s="78" t="s">
        <v>502</v>
      </c>
      <c r="B81" s="288"/>
      <c r="C81" s="289"/>
      <c r="D81" s="85">
        <f>SUM(F38:R38)+SUM(F73:R73)</f>
        <v>181.19999999999996</v>
      </c>
      <c r="E81" s="86"/>
    </row>
    <row r="82" spans="1:36">
      <c r="A82" s="78" t="s">
        <v>512</v>
      </c>
      <c r="B82" s="288"/>
      <c r="C82" s="289"/>
      <c r="D82" s="85">
        <f>D77+D78+D79+D80</f>
        <v>859.2</v>
      </c>
      <c r="E82" s="86"/>
    </row>
    <row r="83" spans="1:36">
      <c r="B83" s="28"/>
      <c r="C83" s="28"/>
    </row>
    <row r="84" spans="1:36">
      <c r="B84" s="28"/>
      <c r="C84" s="28"/>
    </row>
    <row r="85" spans="1:36">
      <c r="B85" s="28"/>
      <c r="C85" s="28"/>
    </row>
    <row r="86" spans="1:36">
      <c r="B86" s="28"/>
      <c r="C86" s="28"/>
    </row>
    <row r="87" spans="1:36">
      <c r="B87" s="28"/>
      <c r="C87" s="28"/>
    </row>
    <row r="88" spans="1:36">
      <c r="B88" s="28"/>
      <c r="C88" s="28"/>
    </row>
    <row r="89" spans="1:36">
      <c r="B89" s="28"/>
      <c r="C89" s="28"/>
    </row>
    <row r="90" spans="1:36">
      <c r="B90" s="28"/>
      <c r="C90" s="28"/>
    </row>
    <row r="91" spans="1:36" s="10" customFormat="1">
      <c r="A91" s="1"/>
      <c r="B91" s="28"/>
      <c r="C91" s="28"/>
      <c r="E91" s="1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10" customFormat="1">
      <c r="A92" s="1"/>
      <c r="B92" s="28"/>
      <c r="C92" s="28"/>
      <c r="E92" s="1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10" customFormat="1">
      <c r="A93" s="1"/>
      <c r="B93" s="28"/>
      <c r="C93" s="28"/>
      <c r="E93" s="1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10" customFormat="1">
      <c r="A94" s="1"/>
      <c r="B94" s="28"/>
      <c r="C94" s="28"/>
      <c r="E94" s="1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10" customFormat="1">
      <c r="A95" s="1"/>
      <c r="B95" s="28"/>
      <c r="C95" s="28"/>
      <c r="E95" s="1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10" customFormat="1">
      <c r="A96" s="1"/>
      <c r="B96" s="28"/>
      <c r="C96" s="28"/>
      <c r="E96" s="1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10" customFormat="1">
      <c r="A97" s="1"/>
      <c r="B97" s="28"/>
      <c r="C97" s="28"/>
      <c r="E97" s="1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10" customFormat="1">
      <c r="A98" s="1"/>
      <c r="B98" s="28"/>
      <c r="C98" s="28"/>
      <c r="E98" s="1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10" customFormat="1">
      <c r="A99" s="1"/>
      <c r="B99" s="28"/>
      <c r="C99" s="28"/>
      <c r="E99" s="1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10" customFormat="1">
      <c r="A100" s="1"/>
      <c r="B100" s="28"/>
      <c r="C100" s="28"/>
      <c r="E100" s="1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10" customFormat="1">
      <c r="A101" s="1"/>
      <c r="B101" s="28"/>
      <c r="C101" s="28"/>
      <c r="E101" s="1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10" customFormat="1">
      <c r="A102" s="1"/>
      <c r="B102" s="28"/>
      <c r="C102" s="28"/>
      <c r="E102" s="1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10" customFormat="1">
      <c r="A103" s="1"/>
      <c r="B103" s="28"/>
      <c r="C103" s="28"/>
      <c r="E103" s="1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10" customFormat="1">
      <c r="A104" s="1"/>
      <c r="B104" s="28"/>
      <c r="C104" s="28"/>
      <c r="E104" s="1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10" customFormat="1">
      <c r="A105" s="1"/>
      <c r="B105" s="28"/>
      <c r="C105" s="28"/>
      <c r="E105" s="1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10" customFormat="1">
      <c r="A106" s="1"/>
      <c r="B106" s="28"/>
      <c r="C106" s="28"/>
      <c r="E106" s="1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10" customFormat="1">
      <c r="A107" s="1"/>
      <c r="B107" s="28"/>
      <c r="C107" s="28"/>
      <c r="E107" s="1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10" customFormat="1">
      <c r="A108" s="1"/>
      <c r="B108" s="28"/>
      <c r="C108" s="28"/>
      <c r="E108" s="1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10" customFormat="1">
      <c r="A109" s="1"/>
      <c r="B109" s="28"/>
      <c r="C109" s="28"/>
      <c r="E109" s="1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10" customFormat="1">
      <c r="A110" s="1"/>
      <c r="B110" s="28"/>
      <c r="C110" s="28"/>
      <c r="E110" s="1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10" customFormat="1">
      <c r="A111" s="1"/>
      <c r="B111" s="28"/>
      <c r="C111" s="28"/>
      <c r="E111" s="1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10" customFormat="1">
      <c r="A112" s="1"/>
      <c r="B112" s="28"/>
      <c r="C112" s="28"/>
      <c r="E112" s="1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10" customFormat="1">
      <c r="A113" s="1"/>
      <c r="B113" s="28"/>
      <c r="C113" s="28"/>
      <c r="E113" s="1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10" customFormat="1">
      <c r="A114" s="1"/>
      <c r="B114" s="28"/>
      <c r="C114" s="28"/>
      <c r="E114" s="1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10" customFormat="1">
      <c r="A115" s="1"/>
      <c r="B115" s="28"/>
      <c r="C115" s="28"/>
      <c r="E115" s="1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10" customFormat="1">
      <c r="A116" s="1"/>
      <c r="B116" s="28"/>
      <c r="C116" s="28"/>
      <c r="E116" s="1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10" customFormat="1">
      <c r="A117" s="1"/>
      <c r="B117" s="28"/>
      <c r="C117" s="28"/>
      <c r="E117" s="1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10" customFormat="1">
      <c r="A118" s="1"/>
      <c r="B118" s="28"/>
      <c r="C118" s="28"/>
      <c r="E118" s="1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10" customFormat="1">
      <c r="A119" s="1"/>
      <c r="B119" s="28"/>
      <c r="C119" s="28"/>
      <c r="E119" s="1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10" customFormat="1">
      <c r="A120" s="1"/>
      <c r="B120" s="28"/>
      <c r="C120" s="28"/>
      <c r="E120" s="1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10" customFormat="1">
      <c r="A121" s="1"/>
      <c r="B121" s="28"/>
      <c r="C121" s="28"/>
      <c r="E121" s="1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10" customFormat="1">
      <c r="A122" s="1"/>
      <c r="B122" s="28"/>
      <c r="C122" s="28"/>
      <c r="E122" s="1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10" customFormat="1">
      <c r="A123" s="1"/>
      <c r="B123" s="28"/>
      <c r="C123" s="28"/>
      <c r="E123" s="1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10" customFormat="1">
      <c r="A124" s="1"/>
      <c r="B124" s="28"/>
      <c r="C124" s="28"/>
      <c r="E124" s="1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10" customFormat="1">
      <c r="A125" s="1"/>
      <c r="B125" s="28"/>
      <c r="C125" s="28"/>
      <c r="E125" s="1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10" customFormat="1">
      <c r="A126" s="1"/>
      <c r="B126" s="28"/>
      <c r="C126" s="28"/>
      <c r="E126" s="1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10" customFormat="1">
      <c r="A127" s="1"/>
      <c r="B127" s="28"/>
      <c r="C127" s="28"/>
      <c r="E127" s="1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10" customFormat="1">
      <c r="A128" s="1"/>
      <c r="B128" s="28"/>
      <c r="C128" s="28"/>
      <c r="E128" s="1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10" customFormat="1">
      <c r="A129" s="1"/>
      <c r="B129" s="28"/>
      <c r="C129" s="28"/>
      <c r="E129" s="1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10" customFormat="1">
      <c r="A130" s="1"/>
      <c r="B130" s="28"/>
      <c r="C130" s="28"/>
      <c r="E130" s="1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10" customFormat="1">
      <c r="A131" s="1"/>
      <c r="B131" s="28"/>
      <c r="C131" s="28"/>
      <c r="E131" s="1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10" customFormat="1">
      <c r="A132" s="1"/>
      <c r="B132" s="28"/>
      <c r="C132" s="28"/>
      <c r="E132" s="1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10" customFormat="1">
      <c r="A133" s="1"/>
      <c r="B133" s="28"/>
      <c r="C133" s="28"/>
      <c r="E133" s="1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10" customFormat="1">
      <c r="A134" s="1"/>
      <c r="B134" s="28"/>
      <c r="C134" s="28"/>
      <c r="E134" s="1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10" customFormat="1">
      <c r="A135" s="1"/>
      <c r="B135" s="28"/>
      <c r="C135" s="28"/>
      <c r="E135" s="1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10" customFormat="1">
      <c r="A136" s="1"/>
      <c r="B136" s="28"/>
      <c r="C136" s="28"/>
      <c r="E136" s="1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10" customFormat="1">
      <c r="A137" s="1"/>
      <c r="B137" s="28"/>
      <c r="C137" s="28"/>
      <c r="E137" s="1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10" customFormat="1">
      <c r="A138" s="1"/>
      <c r="B138" s="28"/>
      <c r="C138" s="28"/>
      <c r="E138" s="1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10" customFormat="1">
      <c r="A139" s="1"/>
      <c r="B139" s="28"/>
      <c r="C139" s="28"/>
      <c r="E139" s="1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10" customFormat="1">
      <c r="A140" s="1"/>
      <c r="B140" s="28"/>
      <c r="C140" s="28"/>
      <c r="E140" s="1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10" customFormat="1">
      <c r="A141" s="1"/>
      <c r="B141" s="28"/>
      <c r="C141" s="28"/>
      <c r="E141" s="1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10" customFormat="1">
      <c r="A142" s="1"/>
      <c r="B142" s="28"/>
      <c r="C142" s="28"/>
      <c r="E142" s="1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10" customFormat="1">
      <c r="A143" s="1"/>
      <c r="B143" s="28"/>
      <c r="C143" s="28"/>
      <c r="E143" s="1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10" customFormat="1">
      <c r="A144" s="1"/>
      <c r="B144" s="28"/>
      <c r="C144" s="28"/>
      <c r="E144" s="1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10" customFormat="1">
      <c r="A145" s="1"/>
      <c r="B145" s="28"/>
      <c r="C145" s="28"/>
      <c r="E145" s="1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10" customFormat="1">
      <c r="A146" s="1"/>
      <c r="B146" s="28"/>
      <c r="C146" s="28"/>
      <c r="E146" s="1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10" customFormat="1">
      <c r="A147" s="1"/>
      <c r="B147" s="28"/>
      <c r="C147" s="28"/>
      <c r="E147" s="1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10" customFormat="1">
      <c r="A148" s="1"/>
      <c r="B148" s="28"/>
      <c r="C148" s="28"/>
      <c r="E148" s="1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10" customFormat="1">
      <c r="A149" s="1"/>
      <c r="B149" s="28"/>
      <c r="C149" s="28"/>
      <c r="E149" s="1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10" customFormat="1">
      <c r="A150" s="1"/>
      <c r="B150" s="28"/>
      <c r="C150" s="28"/>
      <c r="E150" s="1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10" customFormat="1">
      <c r="A151" s="1"/>
      <c r="B151" s="28"/>
      <c r="C151" s="28"/>
      <c r="E151" s="1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10" customFormat="1">
      <c r="A152" s="1"/>
      <c r="B152" s="28"/>
      <c r="C152" s="28"/>
      <c r="E152" s="1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10" customFormat="1">
      <c r="A153" s="1"/>
      <c r="B153" s="28"/>
      <c r="C153" s="28"/>
      <c r="E153" s="1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10" customFormat="1">
      <c r="A154" s="1"/>
      <c r="B154" s="28"/>
      <c r="C154" s="28"/>
      <c r="E154" s="1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10" customFormat="1">
      <c r="A155" s="1"/>
      <c r="B155" s="28"/>
      <c r="C155" s="28"/>
      <c r="E155" s="1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10" customFormat="1">
      <c r="A156" s="1"/>
      <c r="B156" s="28"/>
      <c r="C156" s="28"/>
      <c r="E156" s="1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10" customFormat="1">
      <c r="A157" s="1"/>
      <c r="B157" s="28"/>
      <c r="C157" s="28"/>
      <c r="E157" s="1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10" customFormat="1">
      <c r="A158" s="1"/>
      <c r="B158" s="28"/>
      <c r="C158" s="28"/>
      <c r="E158" s="1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10" customFormat="1">
      <c r="A159" s="1"/>
      <c r="B159" s="28"/>
      <c r="C159" s="28"/>
      <c r="E159" s="1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10" customFormat="1">
      <c r="A160" s="1"/>
      <c r="B160" s="28"/>
      <c r="C160" s="28"/>
      <c r="E160" s="1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10" customFormat="1">
      <c r="A161" s="1"/>
      <c r="B161" s="28"/>
      <c r="C161" s="28"/>
      <c r="E161" s="1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10" customFormat="1">
      <c r="A162" s="1"/>
      <c r="B162" s="28"/>
      <c r="C162" s="28"/>
      <c r="E162" s="1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10" customFormat="1">
      <c r="A163" s="1"/>
      <c r="B163" s="28"/>
      <c r="C163" s="28"/>
      <c r="E163" s="1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10" customFormat="1">
      <c r="A164" s="1"/>
      <c r="B164" s="28"/>
      <c r="C164" s="28"/>
      <c r="E164" s="1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10" customFormat="1">
      <c r="A165" s="1"/>
      <c r="B165" s="28"/>
      <c r="C165" s="28"/>
      <c r="E165" s="1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10" customFormat="1">
      <c r="A166" s="1"/>
      <c r="B166" s="28"/>
      <c r="C166" s="28"/>
      <c r="E166" s="1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10" customFormat="1">
      <c r="A167" s="1"/>
      <c r="B167" s="28"/>
      <c r="C167" s="28"/>
      <c r="E167" s="1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10" customFormat="1">
      <c r="A168" s="1"/>
      <c r="B168" s="28"/>
      <c r="C168" s="28"/>
      <c r="E168" s="1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10" customFormat="1">
      <c r="A169" s="1"/>
      <c r="B169" s="28"/>
      <c r="C169" s="28"/>
      <c r="E169" s="1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10" customFormat="1">
      <c r="A170" s="1"/>
      <c r="B170" s="28"/>
      <c r="C170" s="28"/>
      <c r="E170" s="1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10" customFormat="1">
      <c r="A171" s="1"/>
      <c r="B171" s="28"/>
      <c r="C171" s="28"/>
      <c r="E171" s="1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10" customFormat="1">
      <c r="A172" s="1"/>
      <c r="B172" s="28"/>
      <c r="C172" s="28"/>
      <c r="E172" s="1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10" customFormat="1">
      <c r="A173" s="1"/>
      <c r="B173" s="28"/>
      <c r="C173" s="28"/>
      <c r="E173" s="1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10" customFormat="1">
      <c r="A174" s="1"/>
      <c r="B174" s="28"/>
      <c r="C174" s="28"/>
      <c r="E174" s="1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10" customFormat="1">
      <c r="A175" s="1"/>
      <c r="B175" s="28"/>
      <c r="C175" s="28"/>
      <c r="E175" s="1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10" customFormat="1">
      <c r="A176" s="1"/>
      <c r="B176" s="28"/>
      <c r="C176" s="28"/>
      <c r="E176" s="1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10" customFormat="1">
      <c r="A177" s="1"/>
      <c r="B177" s="28"/>
      <c r="C177" s="28"/>
      <c r="E177" s="1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10" customFormat="1">
      <c r="A178" s="1"/>
      <c r="B178" s="28"/>
      <c r="C178" s="28"/>
      <c r="E178" s="1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10" customFormat="1">
      <c r="A179" s="1"/>
      <c r="B179" s="28"/>
      <c r="C179" s="28"/>
      <c r="E179" s="1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10" customFormat="1">
      <c r="A180" s="1"/>
      <c r="B180" s="28"/>
      <c r="C180" s="28"/>
      <c r="E180" s="1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10" customFormat="1">
      <c r="A181" s="1"/>
      <c r="B181" s="28"/>
      <c r="C181" s="28"/>
      <c r="E181" s="1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10" customFormat="1">
      <c r="A182" s="1"/>
      <c r="B182" s="28"/>
      <c r="C182" s="28"/>
      <c r="E182" s="1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10" customFormat="1">
      <c r="A183" s="1"/>
      <c r="B183" s="28"/>
      <c r="C183" s="28"/>
      <c r="E183" s="1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10" customFormat="1">
      <c r="A184" s="1"/>
      <c r="B184" s="28"/>
      <c r="C184" s="28"/>
      <c r="E184" s="1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10" customFormat="1">
      <c r="A185" s="1"/>
      <c r="B185" s="28"/>
      <c r="C185" s="28"/>
      <c r="E185" s="1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10" customFormat="1">
      <c r="A186" s="1"/>
      <c r="B186" s="28"/>
      <c r="C186" s="28"/>
      <c r="E186" s="1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10" customFormat="1">
      <c r="A187" s="1"/>
      <c r="B187" s="28"/>
      <c r="C187" s="28"/>
      <c r="E187" s="1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10" customFormat="1">
      <c r="A188" s="1"/>
      <c r="B188" s="28"/>
      <c r="C188" s="28"/>
      <c r="E188" s="1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10" customFormat="1">
      <c r="A189" s="1"/>
      <c r="B189" s="28"/>
      <c r="C189" s="28"/>
      <c r="E189" s="1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10" customFormat="1">
      <c r="A190" s="1"/>
      <c r="B190" s="28"/>
      <c r="C190" s="28"/>
      <c r="E190" s="1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10" customFormat="1">
      <c r="A191" s="1"/>
      <c r="B191" s="28"/>
      <c r="C191" s="28"/>
      <c r="E191" s="1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10" customFormat="1">
      <c r="A192" s="1"/>
      <c r="B192" s="28"/>
      <c r="C192" s="28"/>
      <c r="E192" s="1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10" customFormat="1">
      <c r="A193" s="1"/>
      <c r="B193" s="28"/>
      <c r="C193" s="28"/>
      <c r="E193" s="1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10" customFormat="1">
      <c r="A194" s="1"/>
      <c r="B194" s="28"/>
      <c r="C194" s="28"/>
      <c r="E194" s="1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10" customFormat="1">
      <c r="A195" s="1"/>
      <c r="B195" s="28"/>
      <c r="C195" s="28"/>
      <c r="E195" s="1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10" customFormat="1">
      <c r="A196" s="1"/>
      <c r="B196" s="28"/>
      <c r="C196" s="28"/>
      <c r="E196" s="1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10" customFormat="1">
      <c r="A197" s="1"/>
      <c r="B197" s="28"/>
      <c r="C197" s="28"/>
      <c r="E197" s="1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10" customFormat="1">
      <c r="A198" s="1"/>
      <c r="B198" s="28"/>
      <c r="C198" s="28"/>
      <c r="E198" s="1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10" customFormat="1">
      <c r="A199" s="1"/>
      <c r="B199" s="28"/>
      <c r="C199" s="28"/>
      <c r="E199" s="1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10" customFormat="1">
      <c r="A200" s="1"/>
      <c r="B200" s="28"/>
      <c r="C200" s="28"/>
      <c r="E200" s="1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10" customFormat="1">
      <c r="A201" s="1"/>
      <c r="B201" s="28"/>
      <c r="C201" s="28"/>
      <c r="E201" s="1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10" customFormat="1">
      <c r="A202" s="1"/>
      <c r="B202" s="28"/>
      <c r="C202" s="28"/>
      <c r="E202" s="1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10" customFormat="1">
      <c r="A203" s="1"/>
      <c r="B203" s="28"/>
      <c r="C203" s="28"/>
      <c r="E203" s="1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10" customFormat="1">
      <c r="A204" s="1"/>
      <c r="B204" s="28"/>
      <c r="C204" s="28"/>
      <c r="E204" s="1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10" customFormat="1">
      <c r="A205" s="1"/>
      <c r="B205" s="28"/>
      <c r="C205" s="28"/>
      <c r="E205" s="1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10" customFormat="1">
      <c r="A206" s="1"/>
      <c r="B206" s="28"/>
      <c r="C206" s="28"/>
      <c r="E206" s="1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10" customFormat="1">
      <c r="A207" s="1"/>
      <c r="B207" s="28"/>
      <c r="C207" s="28"/>
      <c r="E207" s="1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s="10" customFormat="1">
      <c r="A208" s="1"/>
      <c r="B208" s="28"/>
      <c r="C208" s="28"/>
      <c r="E208" s="1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s="10" customFormat="1">
      <c r="A209" s="1"/>
      <c r="B209" s="28"/>
      <c r="C209" s="28"/>
      <c r="E209" s="1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s="10" customFormat="1">
      <c r="A210" s="1"/>
      <c r="B210" s="28"/>
      <c r="C210" s="28"/>
      <c r="E210" s="1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s="10" customFormat="1">
      <c r="A211" s="1"/>
      <c r="B211" s="28"/>
      <c r="C211" s="28"/>
      <c r="E211" s="1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s="10" customFormat="1">
      <c r="A212" s="1"/>
      <c r="B212" s="28"/>
      <c r="C212" s="28"/>
      <c r="E212" s="1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s="10" customFormat="1">
      <c r="A213" s="1"/>
      <c r="B213" s="28"/>
      <c r="C213" s="28"/>
      <c r="E213" s="1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s="10" customFormat="1">
      <c r="A214" s="1"/>
      <c r="B214" s="28"/>
      <c r="C214" s="28"/>
      <c r="E214" s="1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s="10" customFormat="1">
      <c r="A215" s="1"/>
      <c r="B215" s="28"/>
      <c r="C215" s="28"/>
      <c r="E215" s="1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s="10" customFormat="1">
      <c r="A216" s="1"/>
      <c r="B216" s="28"/>
      <c r="C216" s="28"/>
      <c r="E216" s="1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s="10" customFormat="1">
      <c r="A217" s="1"/>
      <c r="B217" s="28"/>
      <c r="C217" s="28"/>
      <c r="E217" s="1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10" customFormat="1">
      <c r="A218" s="1"/>
      <c r="B218" s="28"/>
      <c r="C218" s="28"/>
      <c r="E218" s="1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s="10" customFormat="1">
      <c r="A219" s="1"/>
      <c r="B219" s="28"/>
      <c r="C219" s="28"/>
      <c r="E219" s="1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43642-01CE-4C81-BB64-3AD3702510D3}">
  <sheetPr>
    <tabColor rgb="FF00B0F0"/>
  </sheetPr>
  <dimension ref="A1:P174"/>
  <sheetViews>
    <sheetView workbookViewId="0"/>
  </sheetViews>
  <sheetFormatPr defaultColWidth="4.125" defaultRowHeight="13.5"/>
  <cols>
    <col min="1" max="1" width="26.625" style="1" customWidth="1"/>
    <col min="2" max="2" width="3.375" style="1" customWidth="1"/>
    <col min="3" max="3" width="2.875" style="1" customWidth="1"/>
    <col min="4" max="4" width="4.125" style="10"/>
    <col min="5" max="5" width="4.125" style="10" customWidth="1"/>
    <col min="6" max="6" width="4.125" style="10" hidden="1" customWidth="1"/>
    <col min="7" max="15" width="4.5" style="3" customWidth="1"/>
    <col min="16" max="16384" width="4.125" style="1"/>
  </cols>
  <sheetData>
    <row r="1" spans="1:15">
      <c r="A1" s="123" t="s">
        <v>395</v>
      </c>
      <c r="B1" s="23"/>
      <c r="C1" s="23"/>
    </row>
    <row r="2" spans="1:15">
      <c r="A2" s="2" t="s">
        <v>221</v>
      </c>
      <c r="B2" s="2"/>
      <c r="C2" s="2"/>
    </row>
    <row r="3" spans="1:15" s="2" customFormat="1">
      <c r="A3" s="2" t="s">
        <v>44</v>
      </c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 t="s">
        <v>8</v>
      </c>
      <c r="B4" s="5"/>
      <c r="C4" s="5"/>
      <c r="D4" s="94" t="s">
        <v>0</v>
      </c>
      <c r="E4" s="104" t="s">
        <v>2</v>
      </c>
      <c r="F4" s="264"/>
      <c r="G4" s="196"/>
      <c r="H4" s="197"/>
      <c r="I4" s="197"/>
      <c r="J4" s="197"/>
      <c r="K4" s="197"/>
      <c r="L4" s="197"/>
      <c r="M4" s="197"/>
      <c r="N4" s="197"/>
      <c r="O4" s="198"/>
    </row>
    <row r="5" spans="1:15" s="16" customFormat="1" ht="12.75">
      <c r="A5" s="17" t="s">
        <v>9</v>
      </c>
      <c r="B5" s="17"/>
      <c r="C5" s="17"/>
      <c r="D5" s="92"/>
      <c r="E5" s="105"/>
      <c r="F5" s="92"/>
      <c r="G5" s="89"/>
      <c r="H5" s="91"/>
      <c r="I5" s="91"/>
      <c r="J5" s="91"/>
      <c r="K5" s="91"/>
      <c r="L5" s="91"/>
      <c r="M5" s="91"/>
      <c r="N5" s="91"/>
      <c r="O5" s="90"/>
    </row>
    <row r="6" spans="1:15" s="27" customFormat="1">
      <c r="A6" s="24" t="s">
        <v>298</v>
      </c>
      <c r="B6" s="270">
        <v>13</v>
      </c>
      <c r="C6" s="270" t="s">
        <v>179</v>
      </c>
      <c r="D6" s="100">
        <v>0</v>
      </c>
      <c r="E6" s="106">
        <v>0</v>
      </c>
      <c r="F6" s="295">
        <v>0</v>
      </c>
      <c r="G6" s="53">
        <v>0.20138888888888887</v>
      </c>
      <c r="H6" s="143">
        <v>0.24305555555555555</v>
      </c>
      <c r="I6" s="143">
        <v>0.27777777777777779</v>
      </c>
      <c r="J6" s="143">
        <v>0.3611111111111111</v>
      </c>
      <c r="K6" s="143">
        <v>0.44444444444444442</v>
      </c>
      <c r="L6" s="143">
        <v>0.52777777777777779</v>
      </c>
      <c r="M6" s="143">
        <v>0.59722222222222221</v>
      </c>
      <c r="N6" s="143">
        <v>0.65277777777777779</v>
      </c>
      <c r="O6" s="54">
        <v>0.73611111111111116</v>
      </c>
    </row>
    <row r="7" spans="1:15" s="27" customFormat="1">
      <c r="A7" s="26" t="s">
        <v>264</v>
      </c>
      <c r="B7" s="273">
        <v>15</v>
      </c>
      <c r="C7" s="273" t="s">
        <v>245</v>
      </c>
      <c r="D7" s="69">
        <v>1.4</v>
      </c>
      <c r="E7" s="107">
        <f t="shared" ref="E7:E11" si="0">E6+D7</f>
        <v>1.4</v>
      </c>
      <c r="F7" s="296">
        <v>1.3888888888888889E-3</v>
      </c>
      <c r="G7" s="29">
        <f>G6+$F7</f>
        <v>0.20277777777777775</v>
      </c>
      <c r="H7" s="30">
        <f t="shared" ref="H7:O7" si="1">H6+$F7</f>
        <v>0.24444444444444444</v>
      </c>
      <c r="I7" s="30">
        <f t="shared" si="1"/>
        <v>0.27916666666666667</v>
      </c>
      <c r="J7" s="30">
        <f t="shared" si="1"/>
        <v>0.36249999999999999</v>
      </c>
      <c r="K7" s="30">
        <f t="shared" si="1"/>
        <v>0.4458333333333333</v>
      </c>
      <c r="L7" s="30">
        <f t="shared" si="1"/>
        <v>0.52916666666666667</v>
      </c>
      <c r="M7" s="30">
        <f t="shared" si="1"/>
        <v>0.59861111111111109</v>
      </c>
      <c r="N7" s="30">
        <f t="shared" si="1"/>
        <v>0.65416666666666667</v>
      </c>
      <c r="O7" s="31">
        <f t="shared" si="1"/>
        <v>0.73750000000000004</v>
      </c>
    </row>
    <row r="8" spans="1:15" s="27" customFormat="1">
      <c r="A8" s="26" t="s">
        <v>236</v>
      </c>
      <c r="B8" s="271">
        <v>4</v>
      </c>
      <c r="C8" s="271" t="s">
        <v>179</v>
      </c>
      <c r="D8" s="69">
        <v>0.3</v>
      </c>
      <c r="E8" s="107">
        <f t="shared" si="0"/>
        <v>1.7</v>
      </c>
      <c r="F8" s="296">
        <v>6.9444444444444447E-4</v>
      </c>
      <c r="G8" s="29">
        <f t="shared" ref="G8:G30" si="2">G7+$F8</f>
        <v>0.20347222222222219</v>
      </c>
      <c r="H8" s="30">
        <f t="shared" ref="H8:H31" si="3">H7+$F8</f>
        <v>0.24513888888888888</v>
      </c>
      <c r="I8" s="30">
        <f t="shared" ref="I8:I31" si="4">I7+$F8</f>
        <v>0.27986111111111112</v>
      </c>
      <c r="J8" s="30">
        <f t="shared" ref="J8:J31" si="5">J7+$F8</f>
        <v>0.36319444444444443</v>
      </c>
      <c r="K8" s="30">
        <f t="shared" ref="K8:K31" si="6">K7+$F8</f>
        <v>0.44652777777777775</v>
      </c>
      <c r="L8" s="30">
        <f t="shared" ref="L8:L31" si="7">L7+$F8</f>
        <v>0.52986111111111112</v>
      </c>
      <c r="M8" s="30">
        <f t="shared" ref="M8:M31" si="8">M7+$F8</f>
        <v>0.59930555555555554</v>
      </c>
      <c r="N8" s="30">
        <f t="shared" ref="N8:N31" si="9">N7+$F8</f>
        <v>0.65486111111111112</v>
      </c>
      <c r="O8" s="31">
        <f t="shared" ref="O8:O31" si="10">O7+$F8</f>
        <v>0.73819444444444449</v>
      </c>
    </row>
    <row r="9" spans="1:15" s="37" customFormat="1">
      <c r="A9" s="32" t="s">
        <v>237</v>
      </c>
      <c r="B9" s="270">
        <v>9</v>
      </c>
      <c r="C9" s="270" t="s">
        <v>179</v>
      </c>
      <c r="D9" s="67">
        <v>1.2</v>
      </c>
      <c r="E9" s="102">
        <f t="shared" si="0"/>
        <v>2.9</v>
      </c>
      <c r="F9" s="295">
        <v>1.3888888888888889E-3</v>
      </c>
      <c r="G9" s="38">
        <f t="shared" si="2"/>
        <v>0.20486111111111108</v>
      </c>
      <c r="H9" s="39">
        <f t="shared" si="3"/>
        <v>0.24652777777777776</v>
      </c>
      <c r="I9" s="39">
        <f t="shared" si="4"/>
        <v>0.28125</v>
      </c>
      <c r="J9" s="39">
        <f t="shared" si="5"/>
        <v>0.36458333333333331</v>
      </c>
      <c r="K9" s="39">
        <f t="shared" si="6"/>
        <v>0.44791666666666663</v>
      </c>
      <c r="L9" s="39">
        <f t="shared" si="7"/>
        <v>0.53125</v>
      </c>
      <c r="M9" s="39">
        <f t="shared" si="8"/>
        <v>0.60069444444444442</v>
      </c>
      <c r="N9" s="39">
        <f t="shared" si="9"/>
        <v>0.65625</v>
      </c>
      <c r="O9" s="40">
        <f t="shared" si="10"/>
        <v>0.73958333333333337</v>
      </c>
    </row>
    <row r="10" spans="1:15" s="27" customFormat="1">
      <c r="A10" s="26" t="s">
        <v>239</v>
      </c>
      <c r="B10" s="271">
        <v>109</v>
      </c>
      <c r="C10" s="271" t="s">
        <v>246</v>
      </c>
      <c r="D10" s="69">
        <v>0.8</v>
      </c>
      <c r="E10" s="107">
        <f t="shared" si="0"/>
        <v>3.7</v>
      </c>
      <c r="F10" s="296">
        <v>6.9444444444444447E-4</v>
      </c>
      <c r="G10" s="29">
        <f t="shared" si="2"/>
        <v>0.20555555555555552</v>
      </c>
      <c r="H10" s="30">
        <f t="shared" si="3"/>
        <v>0.2472222222222222</v>
      </c>
      <c r="I10" s="30">
        <f t="shared" si="4"/>
        <v>0.28194444444444444</v>
      </c>
      <c r="J10" s="30">
        <f t="shared" si="5"/>
        <v>0.36527777777777776</v>
      </c>
      <c r="K10" s="30">
        <f t="shared" si="6"/>
        <v>0.44861111111111107</v>
      </c>
      <c r="L10" s="30">
        <f t="shared" si="7"/>
        <v>0.53194444444444444</v>
      </c>
      <c r="M10" s="30">
        <f t="shared" si="8"/>
        <v>0.60138888888888886</v>
      </c>
      <c r="N10" s="30">
        <f t="shared" si="9"/>
        <v>0.65694444444444444</v>
      </c>
      <c r="O10" s="31">
        <f t="shared" si="10"/>
        <v>0.74027777777777781</v>
      </c>
    </row>
    <row r="11" spans="1:15" s="27" customFormat="1">
      <c r="A11" s="25" t="s">
        <v>270</v>
      </c>
      <c r="B11" s="271">
        <v>108</v>
      </c>
      <c r="C11" s="271" t="s">
        <v>246</v>
      </c>
      <c r="D11" s="69">
        <v>1.1000000000000001</v>
      </c>
      <c r="E11" s="107">
        <f t="shared" si="0"/>
        <v>4.8000000000000007</v>
      </c>
      <c r="F11" s="296">
        <v>1.3888888888888889E-3</v>
      </c>
      <c r="G11" s="29">
        <f t="shared" si="2"/>
        <v>0.2069444444444444</v>
      </c>
      <c r="H11" s="30">
        <f t="shared" si="3"/>
        <v>0.24861111111111109</v>
      </c>
      <c r="I11" s="30">
        <f t="shared" si="4"/>
        <v>0.28333333333333333</v>
      </c>
      <c r="J11" s="30">
        <f t="shared" si="5"/>
        <v>0.36666666666666664</v>
      </c>
      <c r="K11" s="30">
        <f t="shared" si="6"/>
        <v>0.44999999999999996</v>
      </c>
      <c r="L11" s="30">
        <f t="shared" si="7"/>
        <v>0.53333333333333333</v>
      </c>
      <c r="M11" s="30">
        <f t="shared" si="8"/>
        <v>0.60277777777777775</v>
      </c>
      <c r="N11" s="30">
        <f t="shared" si="9"/>
        <v>0.65833333333333333</v>
      </c>
      <c r="O11" s="31">
        <f t="shared" si="10"/>
        <v>0.7416666666666667</v>
      </c>
    </row>
    <row r="12" spans="1:15" s="27" customFormat="1">
      <c r="A12" s="26" t="s">
        <v>311</v>
      </c>
      <c r="B12" s="322" t="s">
        <v>312</v>
      </c>
      <c r="C12" s="271" t="s">
        <v>245</v>
      </c>
      <c r="D12" s="69">
        <v>2.2000000000000002</v>
      </c>
      <c r="E12" s="107">
        <f t="shared" ref="E12:E26" si="11">E11+D12</f>
        <v>7.0000000000000009</v>
      </c>
      <c r="F12" s="296">
        <v>2.0833333333333333E-3</v>
      </c>
      <c r="G12" s="29">
        <f t="shared" si="2"/>
        <v>0.20902777777777773</v>
      </c>
      <c r="H12" s="30">
        <f t="shared" si="3"/>
        <v>0.25069444444444444</v>
      </c>
      <c r="I12" s="30">
        <f t="shared" si="4"/>
        <v>0.28541666666666665</v>
      </c>
      <c r="J12" s="30">
        <f t="shared" si="5"/>
        <v>0.36874999999999997</v>
      </c>
      <c r="K12" s="30">
        <f t="shared" si="6"/>
        <v>0.45208333333333328</v>
      </c>
      <c r="L12" s="30">
        <f t="shared" si="7"/>
        <v>0.53541666666666665</v>
      </c>
      <c r="M12" s="30">
        <f t="shared" si="8"/>
        <v>0.60486111111111107</v>
      </c>
      <c r="N12" s="30">
        <f t="shared" si="9"/>
        <v>0.66041666666666665</v>
      </c>
      <c r="O12" s="31">
        <f t="shared" si="10"/>
        <v>0.74375000000000002</v>
      </c>
    </row>
    <row r="13" spans="1:15" s="27" customFormat="1">
      <c r="A13" s="26" t="s">
        <v>222</v>
      </c>
      <c r="B13" s="322" t="s">
        <v>313</v>
      </c>
      <c r="C13" s="271" t="s">
        <v>245</v>
      </c>
      <c r="D13" s="69">
        <v>2.1</v>
      </c>
      <c r="E13" s="107">
        <f t="shared" si="11"/>
        <v>9.1000000000000014</v>
      </c>
      <c r="F13" s="296">
        <v>2.0833333333333333E-3</v>
      </c>
      <c r="G13" s="29">
        <f t="shared" si="2"/>
        <v>0.21111111111111105</v>
      </c>
      <c r="H13" s="30">
        <f t="shared" si="3"/>
        <v>0.25277777777777777</v>
      </c>
      <c r="I13" s="30">
        <f t="shared" si="4"/>
        <v>0.28749999999999998</v>
      </c>
      <c r="J13" s="30">
        <f t="shared" si="5"/>
        <v>0.37083333333333329</v>
      </c>
      <c r="K13" s="30">
        <f t="shared" si="6"/>
        <v>0.45416666666666661</v>
      </c>
      <c r="L13" s="30">
        <f t="shared" si="7"/>
        <v>0.53749999999999998</v>
      </c>
      <c r="M13" s="30">
        <f t="shared" si="8"/>
        <v>0.6069444444444444</v>
      </c>
      <c r="N13" s="30">
        <f t="shared" si="9"/>
        <v>0.66249999999999998</v>
      </c>
      <c r="O13" s="31">
        <f t="shared" si="10"/>
        <v>0.74583333333333335</v>
      </c>
    </row>
    <row r="14" spans="1:15" s="27" customFormat="1">
      <c r="A14" s="26" t="s">
        <v>223</v>
      </c>
      <c r="B14" s="322" t="s">
        <v>297</v>
      </c>
      <c r="C14" s="271" t="s">
        <v>245</v>
      </c>
      <c r="D14" s="69">
        <v>2.1</v>
      </c>
      <c r="E14" s="107">
        <f t="shared" si="11"/>
        <v>11.200000000000001</v>
      </c>
      <c r="F14" s="296">
        <v>2.0833333333333333E-3</v>
      </c>
      <c r="G14" s="29">
        <f t="shared" si="2"/>
        <v>0.21319444444444438</v>
      </c>
      <c r="H14" s="30">
        <f t="shared" si="3"/>
        <v>0.25486111111111109</v>
      </c>
      <c r="I14" s="30">
        <f t="shared" si="4"/>
        <v>0.2895833333333333</v>
      </c>
      <c r="J14" s="30">
        <f t="shared" si="5"/>
        <v>0.37291666666666662</v>
      </c>
      <c r="K14" s="30">
        <f t="shared" si="6"/>
        <v>0.45624999999999993</v>
      </c>
      <c r="L14" s="30">
        <f t="shared" si="7"/>
        <v>0.5395833333333333</v>
      </c>
      <c r="M14" s="30">
        <f t="shared" si="8"/>
        <v>0.60902777777777772</v>
      </c>
      <c r="N14" s="30">
        <f t="shared" si="9"/>
        <v>0.6645833333333333</v>
      </c>
      <c r="O14" s="31">
        <f t="shared" si="10"/>
        <v>0.74791666666666667</v>
      </c>
    </row>
    <row r="15" spans="1:15" s="27" customFormat="1">
      <c r="A15" s="26" t="s">
        <v>13</v>
      </c>
      <c r="B15" s="322" t="s">
        <v>295</v>
      </c>
      <c r="C15" s="271" t="s">
        <v>245</v>
      </c>
      <c r="D15" s="69">
        <v>2</v>
      </c>
      <c r="E15" s="107">
        <f t="shared" si="11"/>
        <v>13.200000000000001</v>
      </c>
      <c r="F15" s="296">
        <v>1.3888888888888889E-3</v>
      </c>
      <c r="G15" s="29">
        <f t="shared" si="2"/>
        <v>0.21458333333333326</v>
      </c>
      <c r="H15" s="30">
        <f t="shared" si="3"/>
        <v>0.25624999999999998</v>
      </c>
      <c r="I15" s="30">
        <f t="shared" si="4"/>
        <v>0.29097222222222219</v>
      </c>
      <c r="J15" s="30">
        <f t="shared" si="5"/>
        <v>0.3743055555555555</v>
      </c>
      <c r="K15" s="30">
        <f t="shared" si="6"/>
        <v>0.45763888888888882</v>
      </c>
      <c r="L15" s="30">
        <f t="shared" si="7"/>
        <v>0.54097222222222219</v>
      </c>
      <c r="M15" s="30">
        <f t="shared" si="8"/>
        <v>0.61041666666666661</v>
      </c>
      <c r="N15" s="30">
        <f t="shared" si="9"/>
        <v>0.66597222222222219</v>
      </c>
      <c r="O15" s="31">
        <f t="shared" si="10"/>
        <v>0.74930555555555556</v>
      </c>
    </row>
    <row r="16" spans="1:15" s="27" customFormat="1">
      <c r="A16" s="26" t="s">
        <v>224</v>
      </c>
      <c r="B16" s="322" t="s">
        <v>314</v>
      </c>
      <c r="C16" s="291" t="s">
        <v>245</v>
      </c>
      <c r="D16" s="69">
        <v>3.6</v>
      </c>
      <c r="E16" s="107">
        <f t="shared" si="11"/>
        <v>16.8</v>
      </c>
      <c r="F16" s="296">
        <v>2.7777777777777779E-3</v>
      </c>
      <c r="G16" s="29">
        <f t="shared" si="2"/>
        <v>0.21736111111111103</v>
      </c>
      <c r="H16" s="30">
        <f t="shared" si="3"/>
        <v>0.25902777777777775</v>
      </c>
      <c r="I16" s="30">
        <f t="shared" si="4"/>
        <v>0.29374999999999996</v>
      </c>
      <c r="J16" s="30">
        <f t="shared" si="5"/>
        <v>0.37708333333333327</v>
      </c>
      <c r="K16" s="30">
        <f t="shared" si="6"/>
        <v>0.46041666666666659</v>
      </c>
      <c r="L16" s="30">
        <f t="shared" si="7"/>
        <v>0.54374999999999996</v>
      </c>
      <c r="M16" s="30">
        <f t="shared" si="8"/>
        <v>0.61319444444444438</v>
      </c>
      <c r="N16" s="30">
        <f t="shared" si="9"/>
        <v>0.66874999999999996</v>
      </c>
      <c r="O16" s="31">
        <f t="shared" si="10"/>
        <v>0.75208333333333333</v>
      </c>
    </row>
    <row r="17" spans="1:15" s="37" customFormat="1">
      <c r="A17" s="32" t="s">
        <v>224</v>
      </c>
      <c r="B17" s="270">
        <v>97</v>
      </c>
      <c r="C17" s="290" t="s">
        <v>246</v>
      </c>
      <c r="D17" s="67">
        <v>1.5</v>
      </c>
      <c r="E17" s="102">
        <f t="shared" si="11"/>
        <v>18.3</v>
      </c>
      <c r="F17" s="295">
        <v>1.3888888888888889E-3</v>
      </c>
      <c r="G17" s="38">
        <f t="shared" si="2"/>
        <v>0.21874999999999992</v>
      </c>
      <c r="H17" s="39">
        <f t="shared" si="3"/>
        <v>0.26041666666666663</v>
      </c>
      <c r="I17" s="39">
        <f t="shared" si="4"/>
        <v>0.29513888888888884</v>
      </c>
      <c r="J17" s="39">
        <f t="shared" si="5"/>
        <v>0.37847222222222215</v>
      </c>
      <c r="K17" s="39">
        <f t="shared" si="6"/>
        <v>0.46180555555555547</v>
      </c>
      <c r="L17" s="39">
        <f t="shared" si="7"/>
        <v>0.54513888888888884</v>
      </c>
      <c r="M17" s="39">
        <f t="shared" si="8"/>
        <v>0.61458333333333326</v>
      </c>
      <c r="N17" s="39">
        <f t="shared" si="9"/>
        <v>0.67013888888888884</v>
      </c>
      <c r="O17" s="40">
        <f t="shared" si="10"/>
        <v>0.75347222222222221</v>
      </c>
    </row>
    <row r="18" spans="1:15" s="27" customFormat="1">
      <c r="A18" s="26" t="s">
        <v>225</v>
      </c>
      <c r="B18" s="271">
        <v>96</v>
      </c>
      <c r="C18" s="291" t="s">
        <v>246</v>
      </c>
      <c r="D18" s="69">
        <v>2</v>
      </c>
      <c r="E18" s="107">
        <f t="shared" si="11"/>
        <v>20.3</v>
      </c>
      <c r="F18" s="296">
        <v>2.0833333333333333E-3</v>
      </c>
      <c r="G18" s="29">
        <f t="shared" si="2"/>
        <v>0.22083333333333324</v>
      </c>
      <c r="H18" s="30">
        <f t="shared" si="3"/>
        <v>0.26249999999999996</v>
      </c>
      <c r="I18" s="30">
        <f t="shared" si="4"/>
        <v>0.29722222222222217</v>
      </c>
      <c r="J18" s="30">
        <f t="shared" si="5"/>
        <v>0.38055555555555548</v>
      </c>
      <c r="K18" s="30">
        <f t="shared" si="6"/>
        <v>0.4638888888888888</v>
      </c>
      <c r="L18" s="30">
        <f t="shared" si="7"/>
        <v>0.54722222222222217</v>
      </c>
      <c r="M18" s="30">
        <f t="shared" si="8"/>
        <v>0.61666666666666659</v>
      </c>
      <c r="N18" s="30">
        <f t="shared" si="9"/>
        <v>0.67222222222222217</v>
      </c>
      <c r="O18" s="31">
        <f t="shared" si="10"/>
        <v>0.75555555555555554</v>
      </c>
    </row>
    <row r="19" spans="1:15" s="27" customFormat="1">
      <c r="A19" s="26" t="s">
        <v>40</v>
      </c>
      <c r="B19" s="271">
        <v>95</v>
      </c>
      <c r="C19" s="271" t="s">
        <v>246</v>
      </c>
      <c r="D19" s="69">
        <v>1</v>
      </c>
      <c r="E19" s="107">
        <f t="shared" si="11"/>
        <v>21.3</v>
      </c>
      <c r="F19" s="296">
        <v>1.3888888888888889E-3</v>
      </c>
      <c r="G19" s="29">
        <f t="shared" si="2"/>
        <v>0.22222222222222213</v>
      </c>
      <c r="H19" s="30">
        <f t="shared" si="3"/>
        <v>0.26388888888888884</v>
      </c>
      <c r="I19" s="30">
        <f t="shared" si="4"/>
        <v>0.29861111111111105</v>
      </c>
      <c r="J19" s="30">
        <f t="shared" si="5"/>
        <v>0.38194444444444436</v>
      </c>
      <c r="K19" s="30">
        <f t="shared" si="6"/>
        <v>0.46527777777777768</v>
      </c>
      <c r="L19" s="30">
        <f t="shared" si="7"/>
        <v>0.54861111111111105</v>
      </c>
      <c r="M19" s="30">
        <f t="shared" si="8"/>
        <v>0.61805555555555547</v>
      </c>
      <c r="N19" s="30">
        <f t="shared" si="9"/>
        <v>0.67361111111111105</v>
      </c>
      <c r="O19" s="31">
        <f t="shared" si="10"/>
        <v>0.75694444444444442</v>
      </c>
    </row>
    <row r="20" spans="1:15" s="27" customFormat="1">
      <c r="A20" s="26" t="s">
        <v>226</v>
      </c>
      <c r="B20" s="271">
        <v>94</v>
      </c>
      <c r="C20" s="271" t="s">
        <v>246</v>
      </c>
      <c r="D20" s="69">
        <v>1</v>
      </c>
      <c r="E20" s="107">
        <f t="shared" si="11"/>
        <v>22.3</v>
      </c>
      <c r="F20" s="296">
        <v>1.3888888888888889E-3</v>
      </c>
      <c r="G20" s="29">
        <f t="shared" si="2"/>
        <v>0.22361111111111101</v>
      </c>
      <c r="H20" s="30">
        <f t="shared" si="3"/>
        <v>0.26527777777777772</v>
      </c>
      <c r="I20" s="30">
        <f t="shared" si="4"/>
        <v>0.29999999999999993</v>
      </c>
      <c r="J20" s="30">
        <f t="shared" si="5"/>
        <v>0.38333333333333325</v>
      </c>
      <c r="K20" s="30">
        <f t="shared" si="6"/>
        <v>0.46666666666666656</v>
      </c>
      <c r="L20" s="30">
        <f t="shared" si="7"/>
        <v>0.54999999999999993</v>
      </c>
      <c r="M20" s="30">
        <f t="shared" si="8"/>
        <v>0.61944444444444435</v>
      </c>
      <c r="N20" s="30">
        <f t="shared" si="9"/>
        <v>0.67499999999999993</v>
      </c>
      <c r="O20" s="31">
        <f t="shared" si="10"/>
        <v>0.7583333333333333</v>
      </c>
    </row>
    <row r="21" spans="1:15" s="27" customFormat="1">
      <c r="A21" s="26" t="s">
        <v>40</v>
      </c>
      <c r="B21" s="271">
        <v>93</v>
      </c>
      <c r="C21" s="271" t="s">
        <v>246</v>
      </c>
      <c r="D21" s="69">
        <v>0.5</v>
      </c>
      <c r="E21" s="107">
        <f t="shared" si="11"/>
        <v>22.8</v>
      </c>
      <c r="F21" s="296">
        <v>6.9444444444444447E-4</v>
      </c>
      <c r="G21" s="29">
        <f t="shared" si="2"/>
        <v>0.22430555555555545</v>
      </c>
      <c r="H21" s="30">
        <f t="shared" si="3"/>
        <v>0.26597222222222217</v>
      </c>
      <c r="I21" s="30">
        <f t="shared" si="4"/>
        <v>0.30069444444444438</v>
      </c>
      <c r="J21" s="30">
        <f t="shared" si="5"/>
        <v>0.38402777777777769</v>
      </c>
      <c r="K21" s="30">
        <f t="shared" si="6"/>
        <v>0.46736111111111101</v>
      </c>
      <c r="L21" s="30">
        <f t="shared" si="7"/>
        <v>0.55069444444444438</v>
      </c>
      <c r="M21" s="30">
        <f t="shared" si="8"/>
        <v>0.6201388888888888</v>
      </c>
      <c r="N21" s="30">
        <f t="shared" si="9"/>
        <v>0.67569444444444438</v>
      </c>
      <c r="O21" s="31">
        <f t="shared" si="10"/>
        <v>0.75902777777777775</v>
      </c>
    </row>
    <row r="22" spans="1:15" s="27" customFormat="1">
      <c r="A22" s="26" t="s">
        <v>227</v>
      </c>
      <c r="B22" s="271">
        <v>92</v>
      </c>
      <c r="C22" s="271" t="s">
        <v>246</v>
      </c>
      <c r="D22" s="69">
        <v>2.7</v>
      </c>
      <c r="E22" s="107">
        <f t="shared" si="11"/>
        <v>25.5</v>
      </c>
      <c r="F22" s="296">
        <v>2.0833333333333333E-3</v>
      </c>
      <c r="G22" s="29">
        <f t="shared" si="2"/>
        <v>0.22638888888888878</v>
      </c>
      <c r="H22" s="30">
        <f t="shared" si="3"/>
        <v>0.26805555555555549</v>
      </c>
      <c r="I22" s="30">
        <f t="shared" si="4"/>
        <v>0.3027777777777777</v>
      </c>
      <c r="J22" s="30">
        <f t="shared" si="5"/>
        <v>0.38611111111111102</v>
      </c>
      <c r="K22" s="30">
        <f t="shared" si="6"/>
        <v>0.46944444444444433</v>
      </c>
      <c r="L22" s="30">
        <f t="shared" si="7"/>
        <v>0.5527777777777777</v>
      </c>
      <c r="M22" s="30">
        <f t="shared" si="8"/>
        <v>0.62222222222222212</v>
      </c>
      <c r="N22" s="30">
        <f t="shared" si="9"/>
        <v>0.6777777777777777</v>
      </c>
      <c r="O22" s="31">
        <f t="shared" si="10"/>
        <v>0.76111111111111107</v>
      </c>
    </row>
    <row r="23" spans="1:15" s="27" customFormat="1">
      <c r="A23" s="26" t="s">
        <v>14</v>
      </c>
      <c r="B23" s="271">
        <v>91</v>
      </c>
      <c r="C23" s="271" t="s">
        <v>246</v>
      </c>
      <c r="D23" s="69">
        <v>2</v>
      </c>
      <c r="E23" s="107">
        <f t="shared" si="11"/>
        <v>27.5</v>
      </c>
      <c r="F23" s="296">
        <v>2.0833333333333333E-3</v>
      </c>
      <c r="G23" s="29">
        <f t="shared" si="2"/>
        <v>0.2284722222222221</v>
      </c>
      <c r="H23" s="30">
        <f t="shared" si="3"/>
        <v>0.27013888888888882</v>
      </c>
      <c r="I23" s="30">
        <f t="shared" si="4"/>
        <v>0.30486111111111103</v>
      </c>
      <c r="J23" s="30">
        <f t="shared" si="5"/>
        <v>0.38819444444444434</v>
      </c>
      <c r="K23" s="30">
        <f t="shared" si="6"/>
        <v>0.47152777777777766</v>
      </c>
      <c r="L23" s="30">
        <f t="shared" si="7"/>
        <v>0.55486111111111103</v>
      </c>
      <c r="M23" s="30">
        <f t="shared" si="8"/>
        <v>0.62430555555555545</v>
      </c>
      <c r="N23" s="30">
        <f t="shared" si="9"/>
        <v>0.67986111111111103</v>
      </c>
      <c r="O23" s="31">
        <f t="shared" si="10"/>
        <v>0.7631944444444444</v>
      </c>
    </row>
    <row r="24" spans="1:15" s="37" customFormat="1">
      <c r="A24" s="32" t="s">
        <v>228</v>
      </c>
      <c r="B24" s="270">
        <v>90</v>
      </c>
      <c r="C24" s="270" t="s">
        <v>246</v>
      </c>
      <c r="D24" s="67">
        <v>2.8</v>
      </c>
      <c r="E24" s="102">
        <f t="shared" si="11"/>
        <v>30.3</v>
      </c>
      <c r="F24" s="295">
        <v>2.7777777777777779E-3</v>
      </c>
      <c r="G24" s="38">
        <f t="shared" si="2"/>
        <v>0.23124999999999987</v>
      </c>
      <c r="H24" s="39">
        <f t="shared" si="3"/>
        <v>0.27291666666666659</v>
      </c>
      <c r="I24" s="39">
        <f t="shared" si="4"/>
        <v>0.3076388888888888</v>
      </c>
      <c r="J24" s="39">
        <f t="shared" si="5"/>
        <v>0.39097222222222211</v>
      </c>
      <c r="K24" s="39">
        <f t="shared" si="6"/>
        <v>0.47430555555555542</v>
      </c>
      <c r="L24" s="39">
        <f t="shared" si="7"/>
        <v>0.5576388888888888</v>
      </c>
      <c r="M24" s="39">
        <f t="shared" si="8"/>
        <v>0.62708333333333321</v>
      </c>
      <c r="N24" s="39">
        <f t="shared" si="9"/>
        <v>0.6826388888888888</v>
      </c>
      <c r="O24" s="40">
        <f t="shared" si="10"/>
        <v>0.76597222222222217</v>
      </c>
    </row>
    <row r="25" spans="1:15" s="27" customFormat="1">
      <c r="A25" s="26" t="s">
        <v>229</v>
      </c>
      <c r="B25" s="271">
        <v>79</v>
      </c>
      <c r="C25" s="271" t="s">
        <v>246</v>
      </c>
      <c r="D25" s="69">
        <v>2.6</v>
      </c>
      <c r="E25" s="107">
        <f t="shared" si="11"/>
        <v>32.9</v>
      </c>
      <c r="F25" s="296">
        <v>2.0833333333333333E-3</v>
      </c>
      <c r="G25" s="29">
        <f t="shared" si="2"/>
        <v>0.2333333333333332</v>
      </c>
      <c r="H25" s="30">
        <f t="shared" si="3"/>
        <v>0.27499999999999991</v>
      </c>
      <c r="I25" s="30">
        <f t="shared" si="4"/>
        <v>0.30972222222222212</v>
      </c>
      <c r="J25" s="30">
        <f t="shared" si="5"/>
        <v>0.39305555555555544</v>
      </c>
      <c r="K25" s="30">
        <f t="shared" si="6"/>
        <v>0.47638888888888875</v>
      </c>
      <c r="L25" s="30">
        <f t="shared" si="7"/>
        <v>0.55972222222222212</v>
      </c>
      <c r="M25" s="30">
        <f t="shared" si="8"/>
        <v>0.62916666666666654</v>
      </c>
      <c r="N25" s="30">
        <f t="shared" si="9"/>
        <v>0.68472222222222212</v>
      </c>
      <c r="O25" s="31">
        <f t="shared" si="10"/>
        <v>0.76805555555555549</v>
      </c>
    </row>
    <row r="26" spans="1:15" s="27" customFormat="1">
      <c r="A26" s="25" t="s">
        <v>270</v>
      </c>
      <c r="B26" s="271">
        <v>108</v>
      </c>
      <c r="C26" s="271" t="s">
        <v>246</v>
      </c>
      <c r="D26" s="69">
        <v>2.7</v>
      </c>
      <c r="E26" s="107">
        <f t="shared" si="11"/>
        <v>35.6</v>
      </c>
      <c r="F26" s="296">
        <v>2.0833333333333333E-3</v>
      </c>
      <c r="G26" s="29">
        <f t="shared" si="2"/>
        <v>0.23541666666666652</v>
      </c>
      <c r="H26" s="30">
        <f t="shared" si="3"/>
        <v>0.27708333333333324</v>
      </c>
      <c r="I26" s="30">
        <f t="shared" si="4"/>
        <v>0.31180555555555545</v>
      </c>
      <c r="J26" s="30">
        <f t="shared" si="5"/>
        <v>0.39513888888888876</v>
      </c>
      <c r="K26" s="30">
        <f t="shared" si="6"/>
        <v>0.47847222222222208</v>
      </c>
      <c r="L26" s="30">
        <f t="shared" si="7"/>
        <v>0.56180555555555545</v>
      </c>
      <c r="M26" s="30">
        <f t="shared" si="8"/>
        <v>0.63124999999999987</v>
      </c>
      <c r="N26" s="30">
        <f t="shared" si="9"/>
        <v>0.68680555555555545</v>
      </c>
      <c r="O26" s="31">
        <f t="shared" si="10"/>
        <v>0.77013888888888882</v>
      </c>
    </row>
    <row r="27" spans="1:15" s="27" customFormat="1">
      <c r="A27" s="26" t="s">
        <v>239</v>
      </c>
      <c r="B27" s="273">
        <v>109</v>
      </c>
      <c r="C27" s="273" t="s">
        <v>246</v>
      </c>
      <c r="D27" s="69">
        <v>1.1000000000000001</v>
      </c>
      <c r="E27" s="107">
        <f>E26+D27</f>
        <v>36.700000000000003</v>
      </c>
      <c r="F27" s="296">
        <v>1.3888888888888889E-3</v>
      </c>
      <c r="G27" s="29">
        <f t="shared" si="2"/>
        <v>0.23680555555555541</v>
      </c>
      <c r="H27" s="30">
        <f t="shared" si="3"/>
        <v>0.27847222222222212</v>
      </c>
      <c r="I27" s="30">
        <f t="shared" si="4"/>
        <v>0.31319444444444433</v>
      </c>
      <c r="J27" s="30">
        <f t="shared" si="5"/>
        <v>0.39652777777777765</v>
      </c>
      <c r="K27" s="30">
        <f t="shared" si="6"/>
        <v>0.47986111111111096</v>
      </c>
      <c r="L27" s="30">
        <f t="shared" si="7"/>
        <v>0.56319444444444433</v>
      </c>
      <c r="M27" s="30">
        <f t="shared" si="8"/>
        <v>0.63263888888888875</v>
      </c>
      <c r="N27" s="30">
        <f t="shared" si="9"/>
        <v>0.68819444444444433</v>
      </c>
      <c r="O27" s="31">
        <f t="shared" si="10"/>
        <v>0.7715277777777777</v>
      </c>
    </row>
    <row r="28" spans="1:15" s="27" customFormat="1">
      <c r="A28" s="32" t="s">
        <v>244</v>
      </c>
      <c r="B28" s="275">
        <v>12</v>
      </c>
      <c r="C28" s="275" t="s">
        <v>179</v>
      </c>
      <c r="D28" s="67">
        <v>0.5</v>
      </c>
      <c r="E28" s="107">
        <f t="shared" ref="E28:E31" si="12">E27+D28</f>
        <v>37.200000000000003</v>
      </c>
      <c r="F28" s="295">
        <v>1.3888888888888889E-3</v>
      </c>
      <c r="G28" s="29">
        <f t="shared" si="2"/>
        <v>0.23819444444444429</v>
      </c>
      <c r="H28" s="30">
        <f t="shared" si="3"/>
        <v>0.27986111111111101</v>
      </c>
      <c r="I28" s="30">
        <f t="shared" si="4"/>
        <v>0.31458333333333321</v>
      </c>
      <c r="J28" s="30">
        <f t="shared" si="5"/>
        <v>0.39791666666666653</v>
      </c>
      <c r="K28" s="30">
        <f t="shared" si="6"/>
        <v>0.48124999999999984</v>
      </c>
      <c r="L28" s="30">
        <f t="shared" si="7"/>
        <v>0.56458333333333321</v>
      </c>
      <c r="M28" s="30">
        <f t="shared" si="8"/>
        <v>0.63402777777777763</v>
      </c>
      <c r="N28" s="30">
        <f t="shared" si="9"/>
        <v>0.68958333333333321</v>
      </c>
      <c r="O28" s="31">
        <f t="shared" si="10"/>
        <v>0.77291666666666659</v>
      </c>
    </row>
    <row r="29" spans="1:15" s="27" customFormat="1">
      <c r="A29" s="26" t="s">
        <v>250</v>
      </c>
      <c r="B29" s="273">
        <v>3</v>
      </c>
      <c r="C29" s="273" t="s">
        <v>179</v>
      </c>
      <c r="D29" s="69">
        <v>0.9</v>
      </c>
      <c r="E29" s="107">
        <f t="shared" si="12"/>
        <v>38.1</v>
      </c>
      <c r="F29" s="296">
        <v>1.3888888888888889E-3</v>
      </c>
      <c r="G29" s="29">
        <f t="shared" si="2"/>
        <v>0.23958333333333318</v>
      </c>
      <c r="H29" s="30">
        <f t="shared" si="3"/>
        <v>0.28124999999999989</v>
      </c>
      <c r="I29" s="30">
        <f t="shared" si="4"/>
        <v>0.3159722222222221</v>
      </c>
      <c r="J29" s="30">
        <f t="shared" si="5"/>
        <v>0.39930555555555541</v>
      </c>
      <c r="K29" s="30">
        <f t="shared" si="6"/>
        <v>0.48263888888888873</v>
      </c>
      <c r="L29" s="30">
        <f t="shared" si="7"/>
        <v>0.5659722222222221</v>
      </c>
      <c r="M29" s="30">
        <f t="shared" si="8"/>
        <v>0.63541666666666652</v>
      </c>
      <c r="N29" s="30">
        <f t="shared" si="9"/>
        <v>0.6909722222222221</v>
      </c>
      <c r="O29" s="31">
        <f t="shared" si="10"/>
        <v>0.77430555555555547</v>
      </c>
    </row>
    <row r="30" spans="1:15" s="27" customFormat="1">
      <c r="A30" s="26" t="s">
        <v>264</v>
      </c>
      <c r="B30" s="273">
        <v>44</v>
      </c>
      <c r="C30" s="273" t="s">
        <v>245</v>
      </c>
      <c r="D30" s="71">
        <v>0.3</v>
      </c>
      <c r="E30" s="107">
        <f t="shared" si="12"/>
        <v>38.4</v>
      </c>
      <c r="F30" s="297">
        <v>1.3888888888888889E-3</v>
      </c>
      <c r="G30" s="29">
        <f t="shared" si="2"/>
        <v>0.24097222222222206</v>
      </c>
      <c r="H30" s="30">
        <f t="shared" si="3"/>
        <v>0.28263888888888877</v>
      </c>
      <c r="I30" s="30">
        <f t="shared" si="4"/>
        <v>0.31736111111111098</v>
      </c>
      <c r="J30" s="30">
        <f t="shared" si="5"/>
        <v>0.4006944444444443</v>
      </c>
      <c r="K30" s="30">
        <f t="shared" si="6"/>
        <v>0.48402777777777761</v>
      </c>
      <c r="L30" s="30">
        <f t="shared" si="7"/>
        <v>0.56736111111111098</v>
      </c>
      <c r="M30" s="30">
        <f t="shared" si="8"/>
        <v>0.6368055555555554</v>
      </c>
      <c r="N30" s="30">
        <f t="shared" si="9"/>
        <v>0.69236111111111098</v>
      </c>
      <c r="O30" s="31">
        <f t="shared" si="10"/>
        <v>0.77569444444444435</v>
      </c>
    </row>
    <row r="31" spans="1:15" s="37" customFormat="1">
      <c r="A31" s="24" t="s">
        <v>298</v>
      </c>
      <c r="B31" s="270">
        <v>13</v>
      </c>
      <c r="C31" s="270" t="s">
        <v>179</v>
      </c>
      <c r="D31" s="103">
        <v>1.1000000000000001</v>
      </c>
      <c r="E31" s="102">
        <f t="shared" si="12"/>
        <v>39.5</v>
      </c>
      <c r="F31" s="298">
        <v>6.9444444444444447E-4</v>
      </c>
      <c r="G31" s="38">
        <f>G30+$F31</f>
        <v>0.2416666666666665</v>
      </c>
      <c r="H31" s="39">
        <f t="shared" si="3"/>
        <v>0.28333333333333321</v>
      </c>
      <c r="I31" s="39">
        <f t="shared" si="4"/>
        <v>0.31805555555555542</v>
      </c>
      <c r="J31" s="39">
        <f t="shared" si="5"/>
        <v>0.40138888888888874</v>
      </c>
      <c r="K31" s="39">
        <f t="shared" si="6"/>
        <v>0.48472222222222205</v>
      </c>
      <c r="L31" s="39">
        <f t="shared" si="7"/>
        <v>0.56805555555555542</v>
      </c>
      <c r="M31" s="39">
        <f t="shared" si="8"/>
        <v>0.63749999999999984</v>
      </c>
      <c r="N31" s="39">
        <f t="shared" si="9"/>
        <v>0.69305555555555542</v>
      </c>
      <c r="O31" s="40">
        <f t="shared" si="10"/>
        <v>0.7763888888888888</v>
      </c>
    </row>
    <row r="32" spans="1:15" s="27" customFormat="1">
      <c r="A32" s="78" t="s">
        <v>64</v>
      </c>
      <c r="B32" s="78"/>
      <c r="C32" s="78"/>
      <c r="D32" s="79" t="s">
        <v>65</v>
      </c>
      <c r="E32" s="204">
        <v>39.5</v>
      </c>
      <c r="F32" s="79"/>
      <c r="G32" s="81">
        <f>$E32</f>
        <v>39.5</v>
      </c>
      <c r="H32" s="82">
        <f t="shared" ref="H32:O33" si="13">$E32</f>
        <v>39.5</v>
      </c>
      <c r="I32" s="82">
        <f t="shared" si="13"/>
        <v>39.5</v>
      </c>
      <c r="J32" s="82">
        <f t="shared" si="13"/>
        <v>39.5</v>
      </c>
      <c r="K32" s="82">
        <f t="shared" si="13"/>
        <v>39.5</v>
      </c>
      <c r="L32" s="82">
        <f t="shared" si="13"/>
        <v>39.5</v>
      </c>
      <c r="M32" s="82">
        <f t="shared" si="13"/>
        <v>39.5</v>
      </c>
      <c r="N32" s="82">
        <f t="shared" si="13"/>
        <v>39.5</v>
      </c>
      <c r="O32" s="83">
        <f t="shared" si="13"/>
        <v>39.5</v>
      </c>
    </row>
    <row r="33" spans="1:16" s="27" customFormat="1">
      <c r="A33" s="78" t="s">
        <v>230</v>
      </c>
      <c r="B33" s="78"/>
      <c r="C33" s="78"/>
      <c r="D33" s="79" t="s">
        <v>65</v>
      </c>
      <c r="E33" s="204">
        <v>39.5</v>
      </c>
      <c r="F33" s="79"/>
      <c r="G33" s="81">
        <f t="shared" ref="G33" si="14">$E33</f>
        <v>39.5</v>
      </c>
      <c r="H33" s="82">
        <f t="shared" si="13"/>
        <v>39.5</v>
      </c>
      <c r="I33" s="82">
        <f t="shared" si="13"/>
        <v>39.5</v>
      </c>
      <c r="J33" s="82">
        <f t="shared" si="13"/>
        <v>39.5</v>
      </c>
      <c r="K33" s="82">
        <f t="shared" si="13"/>
        <v>39.5</v>
      </c>
      <c r="L33" s="82">
        <f t="shared" si="13"/>
        <v>39.5</v>
      </c>
      <c r="M33" s="82">
        <f t="shared" si="13"/>
        <v>39.5</v>
      </c>
      <c r="N33" s="82">
        <f t="shared" si="13"/>
        <v>39.5</v>
      </c>
      <c r="O33" s="83">
        <f t="shared" si="13"/>
        <v>39.5</v>
      </c>
    </row>
    <row r="34" spans="1:16" s="37" customFormat="1">
      <c r="A34" s="1"/>
      <c r="B34" s="27"/>
      <c r="C34" s="27"/>
      <c r="D34" s="10"/>
      <c r="E34" s="10"/>
      <c r="F34" s="10"/>
      <c r="G34" s="14"/>
      <c r="H34" s="14"/>
      <c r="I34" s="14"/>
      <c r="J34" s="14"/>
      <c r="K34" s="14"/>
      <c r="L34" s="14"/>
      <c r="M34" s="3"/>
      <c r="N34" s="3"/>
      <c r="O34" s="14"/>
      <c r="P34" s="27"/>
    </row>
    <row r="35" spans="1:16" s="27" customFormat="1">
      <c r="A35" s="338" t="s">
        <v>231</v>
      </c>
      <c r="B35" s="284"/>
      <c r="C35" s="336"/>
      <c r="D35" s="85">
        <f>SUM(G32:O32)</f>
        <v>355.5</v>
      </c>
      <c r="E35" s="86"/>
      <c r="G35" s="28"/>
      <c r="H35" s="28"/>
      <c r="I35" s="28"/>
      <c r="J35" s="28"/>
      <c r="K35" s="28"/>
      <c r="L35" s="28"/>
      <c r="M35" s="28"/>
      <c r="N35" s="28"/>
      <c r="O35" s="28"/>
    </row>
    <row r="36" spans="1:16" s="27" customFormat="1">
      <c r="A36" s="339" t="s">
        <v>230</v>
      </c>
      <c r="B36" s="287"/>
      <c r="C36" s="337"/>
      <c r="D36" s="85">
        <f t="shared" ref="D36" si="15">SUM(G33:O33)</f>
        <v>355.5</v>
      </c>
      <c r="E36" s="86"/>
      <c r="G36" s="28"/>
      <c r="H36" s="28"/>
      <c r="I36" s="28"/>
      <c r="J36" s="28"/>
      <c r="K36" s="28"/>
      <c r="L36" s="28"/>
      <c r="M36" s="28"/>
      <c r="N36" s="28"/>
      <c r="O36" s="28"/>
    </row>
    <row r="37" spans="1:16" s="27" customFormat="1">
      <c r="D37" s="47"/>
      <c r="E37" s="47"/>
      <c r="G37" s="28"/>
      <c r="H37" s="28"/>
      <c r="I37" s="28"/>
      <c r="J37" s="28"/>
      <c r="K37" s="28"/>
      <c r="L37" s="28"/>
      <c r="M37" s="28"/>
      <c r="N37" s="28"/>
      <c r="O37" s="28"/>
    </row>
    <row r="38" spans="1:16" s="27" customFormat="1" ht="12.75">
      <c r="G38" s="28"/>
      <c r="H38" s="28"/>
      <c r="I38" s="28"/>
      <c r="J38" s="28"/>
      <c r="K38" s="28"/>
      <c r="L38" s="28"/>
      <c r="M38" s="28"/>
      <c r="N38" s="28"/>
      <c r="O38" s="28"/>
    </row>
    <row r="39" spans="1:16" s="28" customFormat="1" ht="12.75">
      <c r="A39" s="27"/>
      <c r="B39" s="27"/>
      <c r="C39" s="27"/>
      <c r="D39" s="27"/>
      <c r="E39" s="27"/>
      <c r="F39" s="27"/>
      <c r="P39" s="27"/>
    </row>
    <row r="40" spans="1:16" s="28" customFormat="1" ht="12.75">
      <c r="A40" s="27"/>
      <c r="B40" s="27"/>
      <c r="C40" s="27"/>
      <c r="D40" s="27"/>
      <c r="E40" s="27"/>
      <c r="F40" s="27"/>
      <c r="P40" s="27"/>
    </row>
    <row r="41" spans="1:16" s="28" customFormat="1" ht="12.75">
      <c r="A41" s="27"/>
      <c r="B41" s="27"/>
      <c r="C41" s="27"/>
      <c r="D41" s="27"/>
      <c r="E41" s="27"/>
      <c r="F41" s="27"/>
      <c r="P41" s="27"/>
    </row>
    <row r="42" spans="1:16" s="27" customFormat="1">
      <c r="D42" s="47"/>
      <c r="E42" s="47"/>
      <c r="F42" s="47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27" customFormat="1">
      <c r="D43" s="47"/>
      <c r="E43" s="47"/>
      <c r="F43" s="47"/>
      <c r="G43" s="28"/>
      <c r="H43" s="28"/>
      <c r="I43" s="28"/>
      <c r="J43" s="28"/>
      <c r="K43" s="28"/>
      <c r="L43" s="28"/>
      <c r="M43" s="28"/>
      <c r="N43" s="28"/>
      <c r="O43" s="28"/>
    </row>
    <row r="44" spans="1:16" s="27" customFormat="1">
      <c r="D44" s="47"/>
      <c r="E44" s="47"/>
      <c r="F44" s="47"/>
      <c r="G44" s="28"/>
      <c r="H44" s="28"/>
      <c r="I44" s="28"/>
      <c r="J44" s="28"/>
      <c r="K44" s="28"/>
      <c r="L44" s="28"/>
      <c r="M44" s="28"/>
      <c r="N44" s="28"/>
      <c r="O44" s="28"/>
    </row>
    <row r="45" spans="1:16" s="27" customFormat="1">
      <c r="D45" s="47"/>
      <c r="E45" s="47"/>
      <c r="F45" s="47"/>
      <c r="G45" s="28"/>
      <c r="H45" s="28"/>
      <c r="I45" s="28"/>
      <c r="J45" s="28"/>
      <c r="K45" s="28"/>
      <c r="L45" s="28"/>
      <c r="M45" s="28"/>
      <c r="N45" s="28"/>
      <c r="O45" s="28"/>
    </row>
    <row r="46" spans="1:16" s="27" customFormat="1">
      <c r="D46" s="47"/>
      <c r="E46" s="47"/>
      <c r="F46" s="47"/>
      <c r="G46" s="28"/>
      <c r="H46" s="28"/>
      <c r="I46" s="28"/>
      <c r="J46" s="28"/>
      <c r="K46" s="28"/>
      <c r="L46" s="28"/>
      <c r="M46" s="28"/>
      <c r="N46" s="28"/>
      <c r="O46" s="28"/>
    </row>
    <row r="47" spans="1:16" s="27" customFormat="1">
      <c r="D47" s="47"/>
      <c r="E47" s="47"/>
      <c r="F47" s="47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27" customFormat="1">
      <c r="D48" s="47"/>
      <c r="E48" s="47"/>
      <c r="F48" s="47"/>
      <c r="G48" s="28"/>
      <c r="H48" s="28"/>
      <c r="I48" s="28"/>
      <c r="J48" s="28"/>
      <c r="K48" s="28"/>
      <c r="L48" s="28"/>
      <c r="M48" s="28"/>
      <c r="N48" s="28"/>
      <c r="O48" s="28"/>
    </row>
    <row r="49" spans="4:15" s="27" customFormat="1">
      <c r="D49" s="47"/>
      <c r="E49" s="47"/>
      <c r="F49" s="47"/>
      <c r="G49" s="28"/>
      <c r="H49" s="28"/>
      <c r="I49" s="28"/>
      <c r="J49" s="28"/>
      <c r="K49" s="28"/>
      <c r="L49" s="28"/>
      <c r="M49" s="28"/>
      <c r="N49" s="28"/>
      <c r="O49" s="28"/>
    </row>
    <row r="50" spans="4:15" s="27" customFormat="1">
      <c r="D50" s="47"/>
      <c r="E50" s="47"/>
      <c r="F50" s="47"/>
      <c r="G50" s="28"/>
      <c r="H50" s="28"/>
      <c r="I50" s="28"/>
      <c r="J50" s="28"/>
      <c r="K50" s="28"/>
      <c r="L50" s="28"/>
      <c r="M50" s="28"/>
      <c r="N50" s="28"/>
      <c r="O50" s="28"/>
    </row>
    <row r="51" spans="4:15" s="27" customFormat="1">
      <c r="D51" s="47"/>
      <c r="E51" s="47"/>
      <c r="F51" s="47"/>
      <c r="G51" s="28"/>
      <c r="H51" s="28"/>
      <c r="I51" s="28"/>
      <c r="J51" s="28"/>
      <c r="K51" s="28"/>
      <c r="L51" s="28"/>
      <c r="M51" s="28"/>
      <c r="N51" s="28"/>
      <c r="O51" s="28"/>
    </row>
    <row r="52" spans="4:15" s="27" customFormat="1">
      <c r="D52" s="47"/>
      <c r="E52" s="47"/>
      <c r="F52" s="47"/>
      <c r="G52" s="28"/>
      <c r="H52" s="28"/>
      <c r="I52" s="28"/>
      <c r="J52" s="28"/>
      <c r="K52" s="28"/>
      <c r="L52" s="28"/>
      <c r="M52" s="28"/>
      <c r="N52" s="28"/>
      <c r="O52" s="28"/>
    </row>
    <row r="53" spans="4:15" s="27" customFormat="1">
      <c r="D53" s="47"/>
      <c r="E53" s="47"/>
      <c r="F53" s="47"/>
      <c r="G53" s="28"/>
      <c r="H53" s="28"/>
      <c r="I53" s="28"/>
      <c r="J53" s="28"/>
      <c r="K53" s="28"/>
      <c r="L53" s="28"/>
      <c r="M53" s="28"/>
      <c r="N53" s="28"/>
      <c r="O53" s="28"/>
    </row>
    <row r="54" spans="4:15" s="27" customFormat="1">
      <c r="D54" s="47"/>
      <c r="E54" s="47"/>
      <c r="F54" s="47"/>
      <c r="G54" s="28"/>
      <c r="H54" s="28"/>
      <c r="I54" s="28"/>
      <c r="J54" s="28"/>
      <c r="K54" s="28"/>
      <c r="L54" s="28"/>
      <c r="M54" s="28"/>
      <c r="N54" s="28"/>
      <c r="O54" s="28"/>
    </row>
    <row r="55" spans="4:15" s="27" customFormat="1">
      <c r="D55" s="47"/>
      <c r="E55" s="47"/>
      <c r="F55" s="47"/>
      <c r="G55" s="28"/>
      <c r="H55" s="28"/>
      <c r="I55" s="28"/>
      <c r="J55" s="28"/>
      <c r="K55" s="28"/>
      <c r="L55" s="28"/>
      <c r="M55" s="28"/>
      <c r="N55" s="28"/>
      <c r="O55" s="28"/>
    </row>
    <row r="56" spans="4:15" s="27" customFormat="1">
      <c r="D56" s="47"/>
      <c r="E56" s="47"/>
      <c r="F56" s="47"/>
      <c r="G56" s="28"/>
      <c r="H56" s="28"/>
      <c r="I56" s="28"/>
      <c r="J56" s="28"/>
      <c r="K56" s="28"/>
      <c r="L56" s="28"/>
      <c r="M56" s="28"/>
      <c r="N56" s="28"/>
      <c r="O56" s="28"/>
    </row>
    <row r="57" spans="4:15" s="27" customFormat="1">
      <c r="D57" s="47"/>
      <c r="E57" s="47"/>
      <c r="F57" s="47"/>
      <c r="G57" s="28"/>
      <c r="H57" s="28"/>
      <c r="I57" s="28"/>
      <c r="J57" s="28"/>
      <c r="K57" s="28"/>
      <c r="L57" s="28"/>
      <c r="M57" s="28"/>
      <c r="N57" s="28"/>
      <c r="O57" s="28"/>
    </row>
    <row r="58" spans="4:15" s="27" customFormat="1">
      <c r="D58" s="47"/>
      <c r="E58" s="47"/>
      <c r="F58" s="47"/>
      <c r="G58" s="28"/>
      <c r="H58" s="28"/>
      <c r="I58" s="28"/>
      <c r="J58" s="28"/>
      <c r="K58" s="28"/>
      <c r="L58" s="28"/>
      <c r="M58" s="28"/>
      <c r="N58" s="28"/>
      <c r="O58" s="28"/>
    </row>
    <row r="59" spans="4:15" s="27" customFormat="1">
      <c r="D59" s="47"/>
      <c r="E59" s="47"/>
      <c r="F59" s="47"/>
      <c r="G59" s="28"/>
      <c r="H59" s="28"/>
      <c r="I59" s="28"/>
      <c r="J59" s="28"/>
      <c r="K59" s="28"/>
      <c r="L59" s="28"/>
      <c r="M59" s="28"/>
      <c r="N59" s="28"/>
      <c r="O59" s="28"/>
    </row>
    <row r="60" spans="4:15" s="27" customFormat="1">
      <c r="D60" s="47"/>
      <c r="E60" s="47"/>
      <c r="F60" s="47"/>
      <c r="G60" s="28"/>
      <c r="H60" s="28"/>
      <c r="I60" s="28"/>
      <c r="J60" s="28"/>
      <c r="K60" s="28"/>
      <c r="L60" s="28"/>
      <c r="M60" s="28"/>
      <c r="N60" s="28"/>
      <c r="O60" s="28"/>
    </row>
    <row r="61" spans="4:15" s="27" customFormat="1">
      <c r="D61" s="47"/>
      <c r="E61" s="47"/>
      <c r="F61" s="47"/>
      <c r="G61" s="28"/>
      <c r="H61" s="28"/>
      <c r="I61" s="28"/>
      <c r="J61" s="28"/>
      <c r="K61" s="28"/>
      <c r="L61" s="28"/>
      <c r="M61" s="28"/>
      <c r="N61" s="28"/>
      <c r="O61" s="28"/>
    </row>
    <row r="62" spans="4:15" s="27" customFormat="1">
      <c r="D62" s="47"/>
      <c r="E62" s="47"/>
      <c r="F62" s="47"/>
      <c r="G62" s="28"/>
      <c r="H62" s="28"/>
      <c r="I62" s="28"/>
      <c r="J62" s="28"/>
      <c r="K62" s="28"/>
      <c r="L62" s="28"/>
      <c r="M62" s="28"/>
      <c r="N62" s="28"/>
      <c r="O62" s="28"/>
    </row>
    <row r="63" spans="4:15" s="27" customFormat="1">
      <c r="D63" s="47"/>
      <c r="E63" s="47"/>
      <c r="F63" s="47"/>
      <c r="G63" s="28"/>
      <c r="H63" s="28"/>
      <c r="I63" s="28"/>
      <c r="J63" s="28"/>
      <c r="K63" s="28"/>
      <c r="L63" s="28"/>
      <c r="M63" s="28"/>
      <c r="N63" s="28"/>
      <c r="O63" s="28"/>
    </row>
    <row r="64" spans="4:15" s="27" customFormat="1">
      <c r="D64" s="47"/>
      <c r="E64" s="47"/>
      <c r="F64" s="47"/>
      <c r="G64" s="28"/>
      <c r="H64" s="28"/>
      <c r="I64" s="28"/>
      <c r="J64" s="28"/>
      <c r="K64" s="28"/>
      <c r="L64" s="28"/>
      <c r="M64" s="28"/>
      <c r="N64" s="28"/>
      <c r="O64" s="28"/>
    </row>
    <row r="65" spans="4:15" s="27" customFormat="1">
      <c r="D65" s="47"/>
      <c r="E65" s="47"/>
      <c r="F65" s="47"/>
      <c r="G65" s="28"/>
      <c r="H65" s="28"/>
      <c r="I65" s="28"/>
      <c r="J65" s="28"/>
      <c r="K65" s="28"/>
      <c r="L65" s="28"/>
      <c r="M65" s="28"/>
      <c r="N65" s="28"/>
      <c r="O65" s="28"/>
    </row>
    <row r="66" spans="4:15" s="27" customFormat="1">
      <c r="D66" s="47"/>
      <c r="E66" s="47"/>
      <c r="F66" s="47"/>
      <c r="G66" s="28"/>
      <c r="H66" s="28"/>
      <c r="I66" s="28"/>
      <c r="J66" s="28"/>
      <c r="K66" s="28"/>
      <c r="L66" s="28"/>
      <c r="M66" s="28"/>
      <c r="N66" s="28"/>
      <c r="O66" s="28"/>
    </row>
    <row r="67" spans="4:15" s="27" customFormat="1">
      <c r="D67" s="47"/>
      <c r="E67" s="47"/>
      <c r="F67" s="47"/>
      <c r="G67" s="28"/>
      <c r="H67" s="28"/>
      <c r="I67" s="28"/>
      <c r="J67" s="28"/>
      <c r="K67" s="28"/>
      <c r="L67" s="28"/>
      <c r="M67" s="28"/>
      <c r="N67" s="28"/>
      <c r="O67" s="28"/>
    </row>
    <row r="68" spans="4:15" s="27" customFormat="1">
      <c r="D68" s="47"/>
      <c r="E68" s="47"/>
      <c r="F68" s="47"/>
      <c r="G68" s="28"/>
      <c r="H68" s="28"/>
      <c r="I68" s="28"/>
      <c r="J68" s="28"/>
      <c r="K68" s="28"/>
      <c r="L68" s="28"/>
      <c r="M68" s="28"/>
      <c r="N68" s="28"/>
      <c r="O68" s="28"/>
    </row>
    <row r="69" spans="4:15" s="27" customFormat="1">
      <c r="D69" s="47"/>
      <c r="E69" s="47"/>
      <c r="F69" s="47"/>
      <c r="G69" s="28"/>
      <c r="H69" s="28"/>
      <c r="I69" s="28"/>
      <c r="J69" s="28"/>
      <c r="K69" s="28"/>
      <c r="L69" s="28"/>
      <c r="M69" s="28"/>
      <c r="N69" s="28"/>
      <c r="O69" s="28"/>
    </row>
    <row r="70" spans="4:15" s="27" customFormat="1">
      <c r="D70" s="47"/>
      <c r="E70" s="47"/>
      <c r="F70" s="47"/>
      <c r="G70" s="28"/>
      <c r="H70" s="28"/>
      <c r="I70" s="28"/>
      <c r="J70" s="28"/>
      <c r="K70" s="28"/>
      <c r="L70" s="28"/>
      <c r="M70" s="28"/>
      <c r="N70" s="28"/>
      <c r="O70" s="28"/>
    </row>
    <row r="71" spans="4:15" s="27" customFormat="1">
      <c r="D71" s="47"/>
      <c r="E71" s="47"/>
      <c r="F71" s="47"/>
      <c r="G71" s="28"/>
      <c r="H71" s="28"/>
      <c r="I71" s="28"/>
      <c r="J71" s="28"/>
      <c r="K71" s="28"/>
      <c r="L71" s="28"/>
      <c r="M71" s="28"/>
      <c r="N71" s="28"/>
      <c r="O71" s="28"/>
    </row>
    <row r="72" spans="4:15" s="27" customFormat="1">
      <c r="D72" s="47"/>
      <c r="E72" s="47"/>
      <c r="F72" s="47"/>
      <c r="G72" s="28"/>
      <c r="H72" s="28"/>
      <c r="I72" s="28"/>
      <c r="J72" s="28"/>
      <c r="K72" s="28"/>
      <c r="L72" s="28"/>
      <c r="M72" s="28"/>
      <c r="N72" s="28"/>
      <c r="O72" s="28"/>
    </row>
    <row r="73" spans="4:15" s="27" customFormat="1">
      <c r="D73" s="47"/>
      <c r="E73" s="47"/>
      <c r="F73" s="47"/>
      <c r="G73" s="28"/>
      <c r="H73" s="28"/>
      <c r="I73" s="28"/>
      <c r="J73" s="28"/>
      <c r="K73" s="28"/>
      <c r="L73" s="28"/>
      <c r="M73" s="28"/>
      <c r="N73" s="28"/>
      <c r="O73" s="28"/>
    </row>
    <row r="74" spans="4:15" s="27" customFormat="1">
      <c r="D74" s="47"/>
      <c r="E74" s="47"/>
      <c r="F74" s="47"/>
      <c r="G74" s="28"/>
      <c r="H74" s="28"/>
      <c r="I74" s="28"/>
      <c r="J74" s="28"/>
      <c r="K74" s="28"/>
      <c r="L74" s="28"/>
      <c r="M74" s="28"/>
      <c r="N74" s="28"/>
      <c r="O74" s="28"/>
    </row>
    <row r="75" spans="4:15" s="27" customFormat="1">
      <c r="D75" s="47"/>
      <c r="E75" s="47"/>
      <c r="F75" s="47"/>
      <c r="G75" s="28"/>
      <c r="H75" s="28"/>
      <c r="I75" s="28"/>
      <c r="J75" s="28"/>
      <c r="K75" s="28"/>
      <c r="L75" s="28"/>
      <c r="M75" s="28"/>
      <c r="N75" s="28"/>
      <c r="O75" s="28"/>
    </row>
    <row r="76" spans="4:15" s="27" customFormat="1">
      <c r="D76" s="47"/>
      <c r="E76" s="47"/>
      <c r="F76" s="47"/>
      <c r="G76" s="28"/>
      <c r="H76" s="28"/>
      <c r="I76" s="28"/>
      <c r="J76" s="28"/>
      <c r="K76" s="28"/>
      <c r="L76" s="28"/>
      <c r="M76" s="28"/>
      <c r="N76" s="28"/>
      <c r="O76" s="28"/>
    </row>
    <row r="77" spans="4:15" s="27" customFormat="1">
      <c r="D77" s="47"/>
      <c r="E77" s="47"/>
      <c r="F77" s="47"/>
      <c r="G77" s="28"/>
      <c r="H77" s="28"/>
      <c r="I77" s="28"/>
      <c r="J77" s="28"/>
      <c r="K77" s="28"/>
      <c r="L77" s="28"/>
      <c r="M77" s="28"/>
      <c r="N77" s="28"/>
      <c r="O77" s="28"/>
    </row>
    <row r="78" spans="4:15" s="27" customFormat="1">
      <c r="D78" s="47"/>
      <c r="E78" s="47"/>
      <c r="F78" s="47"/>
      <c r="G78" s="28"/>
      <c r="H78" s="28"/>
      <c r="I78" s="28"/>
      <c r="J78" s="28"/>
      <c r="K78" s="28"/>
      <c r="L78" s="28"/>
      <c r="M78" s="28"/>
      <c r="N78" s="28"/>
      <c r="O78" s="28"/>
    </row>
    <row r="79" spans="4:15" s="27" customFormat="1">
      <c r="D79" s="47"/>
      <c r="E79" s="47"/>
      <c r="F79" s="47"/>
      <c r="G79" s="28"/>
      <c r="H79" s="28"/>
      <c r="I79" s="28"/>
      <c r="J79" s="28"/>
      <c r="K79" s="28"/>
      <c r="L79" s="28"/>
      <c r="M79" s="28"/>
      <c r="N79" s="28"/>
      <c r="O79" s="28"/>
    </row>
    <row r="80" spans="4:15" s="27" customFormat="1">
      <c r="D80" s="47"/>
      <c r="E80" s="47"/>
      <c r="F80" s="47"/>
      <c r="G80" s="28"/>
      <c r="H80" s="28"/>
      <c r="I80" s="28"/>
      <c r="J80" s="28"/>
      <c r="K80" s="28"/>
      <c r="L80" s="28"/>
      <c r="M80" s="28"/>
      <c r="N80" s="28"/>
      <c r="O80" s="28"/>
    </row>
    <row r="81" spans="4:15" s="27" customFormat="1">
      <c r="D81" s="47"/>
      <c r="E81" s="47"/>
      <c r="F81" s="47"/>
      <c r="G81" s="28"/>
      <c r="H81" s="28"/>
      <c r="I81" s="28"/>
      <c r="J81" s="28"/>
      <c r="K81" s="28"/>
      <c r="L81" s="28"/>
      <c r="M81" s="28"/>
      <c r="N81" s="28"/>
      <c r="O81" s="28"/>
    </row>
    <row r="82" spans="4:15" s="27" customFormat="1">
      <c r="D82" s="47"/>
      <c r="E82" s="47"/>
      <c r="F82" s="47"/>
      <c r="G82" s="28"/>
      <c r="H82" s="28"/>
      <c r="I82" s="28"/>
      <c r="J82" s="28"/>
      <c r="K82" s="28"/>
      <c r="L82" s="28"/>
      <c r="M82" s="28"/>
      <c r="N82" s="28"/>
      <c r="O82" s="28"/>
    </row>
    <row r="83" spans="4:15" s="27" customFormat="1">
      <c r="D83" s="47"/>
      <c r="E83" s="47"/>
      <c r="F83" s="47"/>
      <c r="G83" s="28"/>
      <c r="H83" s="28"/>
      <c r="I83" s="28"/>
      <c r="J83" s="28"/>
      <c r="K83" s="28"/>
      <c r="L83" s="28"/>
      <c r="M83" s="28"/>
      <c r="N83" s="28"/>
      <c r="O83" s="28"/>
    </row>
    <row r="84" spans="4:15" s="27" customFormat="1">
      <c r="D84" s="47"/>
      <c r="E84" s="47"/>
      <c r="F84" s="47"/>
      <c r="G84" s="28"/>
      <c r="H84" s="28"/>
      <c r="I84" s="28"/>
      <c r="J84" s="28"/>
      <c r="K84" s="28"/>
      <c r="L84" s="28"/>
      <c r="M84" s="28"/>
      <c r="N84" s="28"/>
      <c r="O84" s="28"/>
    </row>
    <row r="85" spans="4:15" s="27" customFormat="1">
      <c r="D85" s="47"/>
      <c r="E85" s="47"/>
      <c r="F85" s="47"/>
      <c r="G85" s="28"/>
      <c r="H85" s="28"/>
      <c r="I85" s="28"/>
      <c r="J85" s="28"/>
      <c r="K85" s="28"/>
      <c r="L85" s="28"/>
      <c r="M85" s="28"/>
      <c r="N85" s="28"/>
      <c r="O85" s="28"/>
    </row>
    <row r="86" spans="4:15" s="27" customFormat="1">
      <c r="D86" s="47"/>
      <c r="E86" s="47"/>
      <c r="F86" s="47"/>
      <c r="G86" s="28"/>
      <c r="H86" s="28"/>
      <c r="I86" s="28"/>
      <c r="J86" s="28"/>
      <c r="K86" s="28"/>
      <c r="L86" s="28"/>
      <c r="M86" s="28"/>
      <c r="N86" s="28"/>
      <c r="O86" s="28"/>
    </row>
    <row r="87" spans="4:15" s="27" customFormat="1">
      <c r="D87" s="47"/>
      <c r="E87" s="47"/>
      <c r="F87" s="47"/>
      <c r="G87" s="28"/>
      <c r="H87" s="28"/>
      <c r="I87" s="28"/>
      <c r="J87" s="28"/>
      <c r="K87" s="28"/>
      <c r="L87" s="28"/>
      <c r="M87" s="28"/>
      <c r="N87" s="28"/>
      <c r="O87" s="28"/>
    </row>
    <row r="88" spans="4:15" s="27" customFormat="1">
      <c r="D88" s="47"/>
      <c r="E88" s="47"/>
      <c r="F88" s="47"/>
      <c r="G88" s="28"/>
      <c r="H88" s="28"/>
      <c r="I88" s="28"/>
      <c r="J88" s="28"/>
      <c r="K88" s="28"/>
      <c r="L88" s="28"/>
      <c r="M88" s="28"/>
      <c r="N88" s="28"/>
      <c r="O88" s="28"/>
    </row>
    <row r="89" spans="4:15" s="27" customFormat="1">
      <c r="D89" s="47"/>
      <c r="E89" s="47"/>
      <c r="F89" s="47"/>
      <c r="G89" s="28"/>
      <c r="H89" s="28"/>
      <c r="I89" s="28"/>
      <c r="J89" s="28"/>
      <c r="K89" s="28"/>
      <c r="L89" s="28"/>
      <c r="M89" s="28"/>
      <c r="N89" s="28"/>
      <c r="O89" s="28"/>
    </row>
    <row r="90" spans="4:15" s="27" customFormat="1">
      <c r="D90" s="47"/>
      <c r="E90" s="47"/>
      <c r="F90" s="47"/>
      <c r="G90" s="28"/>
      <c r="H90" s="28"/>
      <c r="I90" s="28"/>
      <c r="J90" s="28"/>
      <c r="K90" s="28"/>
      <c r="L90" s="28"/>
      <c r="M90" s="28"/>
      <c r="N90" s="28"/>
      <c r="O90" s="28"/>
    </row>
    <row r="91" spans="4:15" s="27" customFormat="1">
      <c r="D91" s="47"/>
      <c r="E91" s="47"/>
      <c r="F91" s="47"/>
      <c r="G91" s="28"/>
      <c r="H91" s="28"/>
      <c r="I91" s="28"/>
      <c r="J91" s="28"/>
      <c r="K91" s="28"/>
      <c r="L91" s="28"/>
      <c r="M91" s="28"/>
      <c r="N91" s="28"/>
      <c r="O91" s="28"/>
    </row>
    <row r="92" spans="4:15" s="27" customFormat="1">
      <c r="D92" s="47"/>
      <c r="E92" s="47"/>
      <c r="F92" s="47"/>
      <c r="G92" s="28"/>
      <c r="H92" s="28"/>
      <c r="I92" s="28"/>
      <c r="J92" s="28"/>
      <c r="K92" s="28"/>
      <c r="L92" s="28"/>
      <c r="M92" s="28"/>
      <c r="N92" s="28"/>
      <c r="O92" s="28"/>
    </row>
    <row r="93" spans="4:15" s="27" customFormat="1">
      <c r="D93" s="47"/>
      <c r="E93" s="47"/>
      <c r="F93" s="47"/>
      <c r="G93" s="28"/>
      <c r="H93" s="28"/>
      <c r="I93" s="28"/>
      <c r="J93" s="28"/>
      <c r="K93" s="28"/>
      <c r="L93" s="28"/>
      <c r="M93" s="28"/>
      <c r="N93" s="28"/>
      <c r="O93" s="28"/>
    </row>
    <row r="94" spans="4:15" s="27" customFormat="1">
      <c r="D94" s="47"/>
      <c r="E94" s="47"/>
      <c r="F94" s="47"/>
      <c r="G94" s="28"/>
      <c r="H94" s="28"/>
      <c r="I94" s="28"/>
      <c r="J94" s="28"/>
      <c r="K94" s="28"/>
      <c r="L94" s="28"/>
      <c r="M94" s="28"/>
      <c r="N94" s="28"/>
      <c r="O94" s="28"/>
    </row>
    <row r="95" spans="4:15" s="27" customFormat="1">
      <c r="D95" s="47"/>
      <c r="E95" s="47"/>
      <c r="F95" s="47"/>
      <c r="G95" s="28"/>
      <c r="H95" s="28"/>
      <c r="I95" s="28"/>
      <c r="J95" s="28"/>
      <c r="K95" s="28"/>
      <c r="L95" s="28"/>
      <c r="M95" s="28"/>
      <c r="N95" s="28"/>
      <c r="O95" s="28"/>
    </row>
    <row r="96" spans="4:15" s="27" customFormat="1">
      <c r="D96" s="47"/>
      <c r="E96" s="47"/>
      <c r="F96" s="47"/>
      <c r="G96" s="28"/>
      <c r="H96" s="28"/>
      <c r="I96" s="28"/>
      <c r="J96" s="28"/>
      <c r="K96" s="28"/>
      <c r="L96" s="28"/>
      <c r="M96" s="28"/>
      <c r="N96" s="28"/>
      <c r="O96" s="28"/>
    </row>
    <row r="97" spans="4:15" s="27" customFormat="1">
      <c r="D97" s="47"/>
      <c r="E97" s="47"/>
      <c r="F97" s="47"/>
      <c r="G97" s="28"/>
      <c r="H97" s="28"/>
      <c r="I97" s="28"/>
      <c r="J97" s="28"/>
      <c r="K97" s="28"/>
      <c r="L97" s="28"/>
      <c r="M97" s="28"/>
      <c r="N97" s="28"/>
      <c r="O97" s="28"/>
    </row>
    <row r="98" spans="4:15" s="27" customFormat="1">
      <c r="D98" s="47"/>
      <c r="E98" s="47"/>
      <c r="F98" s="47"/>
      <c r="G98" s="28"/>
      <c r="H98" s="28"/>
      <c r="I98" s="28"/>
      <c r="J98" s="28"/>
      <c r="K98" s="28"/>
      <c r="L98" s="28"/>
      <c r="M98" s="28"/>
      <c r="N98" s="28"/>
      <c r="O98" s="28"/>
    </row>
    <row r="99" spans="4:15" s="27" customFormat="1">
      <c r="D99" s="47"/>
      <c r="E99" s="47"/>
      <c r="F99" s="47"/>
      <c r="G99" s="28"/>
      <c r="H99" s="28"/>
      <c r="I99" s="28"/>
      <c r="J99" s="28"/>
      <c r="K99" s="28"/>
      <c r="L99" s="28"/>
      <c r="M99" s="28"/>
      <c r="N99" s="28"/>
      <c r="O99" s="28"/>
    </row>
    <row r="100" spans="4:15" s="27" customFormat="1">
      <c r="D100" s="47"/>
      <c r="E100" s="47"/>
      <c r="F100" s="47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4:15" s="27" customFormat="1">
      <c r="D101" s="47"/>
      <c r="E101" s="47"/>
      <c r="F101" s="47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4:15" s="27" customFormat="1">
      <c r="D102" s="47"/>
      <c r="E102" s="47"/>
      <c r="F102" s="47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4:15" s="27" customFormat="1">
      <c r="D103" s="47"/>
      <c r="E103" s="47"/>
      <c r="F103" s="47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4:15" s="27" customFormat="1">
      <c r="D104" s="47"/>
      <c r="E104" s="47"/>
      <c r="F104" s="47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4:15" s="27" customFormat="1">
      <c r="D105" s="47"/>
      <c r="E105" s="47"/>
      <c r="F105" s="47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4:15" s="27" customFormat="1">
      <c r="D106" s="47"/>
      <c r="E106" s="47"/>
      <c r="F106" s="47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4:15" s="27" customFormat="1">
      <c r="D107" s="47"/>
      <c r="E107" s="47"/>
      <c r="F107" s="47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4:15" s="27" customFormat="1">
      <c r="D108" s="47"/>
      <c r="E108" s="47"/>
      <c r="F108" s="47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4:15" s="27" customFormat="1">
      <c r="D109" s="47"/>
      <c r="E109" s="47"/>
      <c r="F109" s="47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4:15" s="27" customFormat="1">
      <c r="D110" s="47"/>
      <c r="E110" s="47"/>
      <c r="F110" s="47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4:15" s="27" customFormat="1">
      <c r="D111" s="47"/>
      <c r="E111" s="47"/>
      <c r="F111" s="47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4:15" s="27" customFormat="1">
      <c r="D112" s="47"/>
      <c r="E112" s="47"/>
      <c r="F112" s="47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4:15" s="27" customFormat="1">
      <c r="D113" s="47"/>
      <c r="E113" s="47"/>
      <c r="F113" s="47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4:15" s="27" customFormat="1">
      <c r="D114" s="47"/>
      <c r="E114" s="47"/>
      <c r="F114" s="47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4:15" s="27" customFormat="1">
      <c r="D115" s="47"/>
      <c r="E115" s="47"/>
      <c r="F115" s="47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4:15" s="27" customFormat="1">
      <c r="D116" s="47"/>
      <c r="E116" s="47"/>
      <c r="F116" s="47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4:15" s="27" customFormat="1">
      <c r="D117" s="47"/>
      <c r="E117" s="47"/>
      <c r="F117" s="47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4:15" s="27" customFormat="1">
      <c r="D118" s="47"/>
      <c r="E118" s="47"/>
      <c r="F118" s="47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4:15" s="27" customFormat="1">
      <c r="D119" s="47"/>
      <c r="E119" s="47"/>
      <c r="F119" s="47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4:15" s="27" customFormat="1">
      <c r="D120" s="47"/>
      <c r="E120" s="47"/>
      <c r="F120" s="47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4:15" s="27" customFormat="1">
      <c r="D121" s="47"/>
      <c r="E121" s="47"/>
      <c r="F121" s="47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4:15" s="27" customFormat="1">
      <c r="D122" s="47"/>
      <c r="E122" s="47"/>
      <c r="F122" s="47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4:15" s="27" customFormat="1">
      <c r="D123" s="47"/>
      <c r="E123" s="47"/>
      <c r="F123" s="47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4:15" s="27" customFormat="1">
      <c r="D124" s="47"/>
      <c r="E124" s="47"/>
      <c r="F124" s="47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4:15" s="27" customFormat="1">
      <c r="D125" s="47"/>
      <c r="E125" s="47"/>
      <c r="F125" s="47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4:15" s="27" customFormat="1">
      <c r="D126" s="47"/>
      <c r="E126" s="47"/>
      <c r="F126" s="47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4:15" s="27" customFormat="1">
      <c r="D127" s="47"/>
      <c r="E127" s="47"/>
      <c r="F127" s="47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4:15" s="27" customFormat="1">
      <c r="D128" s="47"/>
      <c r="E128" s="47"/>
      <c r="F128" s="47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4:15" s="27" customFormat="1">
      <c r="D129" s="47"/>
      <c r="E129" s="47"/>
      <c r="F129" s="47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4:15" s="27" customFormat="1">
      <c r="D130" s="47"/>
      <c r="E130" s="47"/>
      <c r="F130" s="47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4:15" s="27" customFormat="1">
      <c r="D131" s="47"/>
      <c r="E131" s="47"/>
      <c r="F131" s="47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4:15" s="27" customFormat="1">
      <c r="D132" s="47"/>
      <c r="E132" s="47"/>
      <c r="F132" s="47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4:15" s="27" customFormat="1">
      <c r="D133" s="47"/>
      <c r="E133" s="47"/>
      <c r="F133" s="47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4:15" s="27" customFormat="1">
      <c r="D134" s="47"/>
      <c r="E134" s="47"/>
      <c r="F134" s="47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4:15" s="27" customFormat="1">
      <c r="D135" s="47"/>
      <c r="E135" s="47"/>
      <c r="F135" s="47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4:15" s="27" customFormat="1">
      <c r="D136" s="47"/>
      <c r="E136" s="47"/>
      <c r="F136" s="47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4:15" s="27" customFormat="1">
      <c r="D137" s="47"/>
      <c r="E137" s="47"/>
      <c r="F137" s="47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4:15" s="27" customFormat="1">
      <c r="D138" s="47"/>
      <c r="E138" s="47"/>
      <c r="F138" s="47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4:15" s="27" customFormat="1">
      <c r="D139" s="47"/>
      <c r="E139" s="47"/>
      <c r="F139" s="47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4:15" s="27" customFormat="1">
      <c r="D140" s="47"/>
      <c r="E140" s="47"/>
      <c r="F140" s="47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4:15" s="27" customFormat="1">
      <c r="D141" s="47"/>
      <c r="E141" s="47"/>
      <c r="F141" s="47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4:15" s="27" customFormat="1">
      <c r="D142" s="47"/>
      <c r="E142" s="47"/>
      <c r="F142" s="47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4:15" s="27" customFormat="1">
      <c r="D143" s="47"/>
      <c r="E143" s="47"/>
      <c r="F143" s="47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4:15" s="27" customFormat="1">
      <c r="D144" s="47"/>
      <c r="E144" s="47"/>
      <c r="F144" s="47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4:15" s="27" customFormat="1">
      <c r="D145" s="47"/>
      <c r="E145" s="47"/>
      <c r="F145" s="47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4:15" s="27" customFormat="1">
      <c r="D146" s="47"/>
      <c r="E146" s="47"/>
      <c r="F146" s="47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4:15" s="27" customFormat="1">
      <c r="D147" s="47"/>
      <c r="E147" s="47"/>
      <c r="F147" s="47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4:15" s="27" customFormat="1">
      <c r="D148" s="47"/>
      <c r="E148" s="47"/>
      <c r="F148" s="47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4:15" s="27" customFormat="1">
      <c r="D149" s="47"/>
      <c r="E149" s="47"/>
      <c r="F149" s="47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4:15" s="27" customFormat="1">
      <c r="D150" s="47"/>
      <c r="E150" s="47"/>
      <c r="F150" s="47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4:15" s="27" customFormat="1">
      <c r="D151" s="47"/>
      <c r="E151" s="47"/>
      <c r="F151" s="47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4:15" s="27" customFormat="1">
      <c r="D152" s="47"/>
      <c r="E152" s="47"/>
      <c r="F152" s="47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4:15" s="27" customFormat="1">
      <c r="D153" s="47"/>
      <c r="E153" s="47"/>
      <c r="F153" s="47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4:15" s="27" customFormat="1">
      <c r="D154" s="47"/>
      <c r="E154" s="47"/>
      <c r="F154" s="47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4:15" s="27" customFormat="1">
      <c r="D155" s="47"/>
      <c r="E155" s="47"/>
      <c r="F155" s="47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4:15" s="27" customFormat="1">
      <c r="D156" s="47"/>
      <c r="E156" s="47"/>
      <c r="F156" s="47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4:15" s="27" customFormat="1">
      <c r="D157" s="47"/>
      <c r="E157" s="47"/>
      <c r="F157" s="47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4:15" s="27" customFormat="1">
      <c r="D158" s="47"/>
      <c r="E158" s="47"/>
      <c r="F158" s="47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4:15" s="27" customFormat="1">
      <c r="D159" s="47"/>
      <c r="E159" s="47"/>
      <c r="F159" s="47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4:15" s="27" customFormat="1">
      <c r="D160" s="47"/>
      <c r="E160" s="47"/>
      <c r="F160" s="47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s="27" customFormat="1">
      <c r="D161" s="47"/>
      <c r="E161" s="47"/>
      <c r="F161" s="47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2:15" s="27" customFormat="1">
      <c r="D162" s="47"/>
      <c r="E162" s="47"/>
      <c r="F162" s="47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2:15" s="27" customFormat="1">
      <c r="D163" s="47"/>
      <c r="E163" s="47"/>
      <c r="F163" s="47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2:15" s="27" customFormat="1">
      <c r="D164" s="47"/>
      <c r="E164" s="47"/>
      <c r="F164" s="47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2:15" s="27" customFormat="1">
      <c r="D165" s="47"/>
      <c r="E165" s="47"/>
      <c r="F165" s="47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2:15" s="27" customFormat="1">
      <c r="D166" s="47"/>
      <c r="E166" s="47"/>
      <c r="F166" s="47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2:15" s="27" customFormat="1">
      <c r="D167" s="47"/>
      <c r="E167" s="47"/>
      <c r="F167" s="47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2:15" s="27" customFormat="1">
      <c r="D168" s="47"/>
      <c r="E168" s="47"/>
      <c r="F168" s="47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2:15" s="27" customFormat="1">
      <c r="D169" s="47"/>
      <c r="E169" s="47"/>
      <c r="F169" s="47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2:15" s="27" customFormat="1">
      <c r="D170" s="47"/>
      <c r="E170" s="47"/>
      <c r="F170" s="47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2:15" s="27" customFormat="1">
      <c r="D171" s="47"/>
      <c r="E171" s="47"/>
      <c r="F171" s="47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2:15">
      <c r="B172" s="27"/>
      <c r="C172" s="27"/>
    </row>
    <row r="173" spans="2:15">
      <c r="B173" s="27"/>
      <c r="C173" s="27"/>
    </row>
    <row r="174" spans="2:15">
      <c r="B174" s="27"/>
      <c r="C174" s="27"/>
    </row>
  </sheetData>
  <pageMargins left="0.31496062992125984" right="0.31496062992125984" top="0.15748031496062992" bottom="0.23622047244094491" header="0.31496062992125984" footer="0.31496062992125984"/>
  <pageSetup paperSize="9"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F9289-D231-4E88-9C6B-3892F5C9EA4B}">
  <sheetPr>
    <tabColor rgb="FF00B0F0"/>
  </sheetPr>
  <dimension ref="A1:O145"/>
  <sheetViews>
    <sheetView workbookViewId="0">
      <selection activeCell="J30" sqref="J30"/>
    </sheetView>
  </sheetViews>
  <sheetFormatPr defaultColWidth="4.125" defaultRowHeight="13.5"/>
  <cols>
    <col min="1" max="1" width="26.625" style="1" customWidth="1"/>
    <col min="2" max="2" width="4.125" style="10"/>
    <col min="3" max="3" width="4.125" style="10" customWidth="1"/>
    <col min="4" max="4" width="4.375" style="3" bestFit="1" customWidth="1"/>
    <col min="5" max="6" width="4.625" style="1" customWidth="1"/>
    <col min="7" max="16384" width="4.125" style="1"/>
  </cols>
  <sheetData>
    <row r="1" spans="1:15" s="161" customFormat="1">
      <c r="A1" s="123" t="s">
        <v>395</v>
      </c>
      <c r="B1" s="182"/>
      <c r="C1" s="182"/>
      <c r="D1" s="160"/>
    </row>
    <row r="2" spans="1:15" s="161" customFormat="1">
      <c r="A2" s="181" t="s">
        <v>180</v>
      </c>
      <c r="B2" s="182"/>
      <c r="C2" s="182"/>
      <c r="D2" s="160"/>
    </row>
    <row r="3" spans="1:15" s="181" customFormat="1">
      <c r="A3" s="181" t="s">
        <v>3</v>
      </c>
      <c r="B3" s="184"/>
      <c r="C3" s="184"/>
      <c r="D3" s="186"/>
    </row>
    <row r="4" spans="1:15" s="161" customFormat="1">
      <c r="A4" s="156" t="s">
        <v>77</v>
      </c>
      <c r="B4" s="157" t="s">
        <v>0</v>
      </c>
      <c r="C4" s="158" t="s">
        <v>2</v>
      </c>
      <c r="D4" s="170" t="s">
        <v>32</v>
      </c>
      <c r="E4" s="194" t="s">
        <v>32</v>
      </c>
      <c r="F4" s="171" t="s">
        <v>32</v>
      </c>
      <c r="G4" s="160"/>
      <c r="H4" s="160"/>
      <c r="I4" s="160"/>
      <c r="J4" s="160"/>
      <c r="K4" s="160"/>
      <c r="L4" s="160"/>
      <c r="M4" s="160"/>
      <c r="N4" s="160"/>
      <c r="O4" s="160"/>
    </row>
    <row r="5" spans="1:15" s="161" customFormat="1">
      <c r="A5" s="162" t="s">
        <v>267</v>
      </c>
      <c r="B5" s="191">
        <v>0</v>
      </c>
      <c r="C5" s="192">
        <v>0</v>
      </c>
      <c r="D5" s="177">
        <v>0.34930555555555554</v>
      </c>
      <c r="E5" s="193">
        <v>0.55069444444444449</v>
      </c>
      <c r="F5" s="178">
        <v>0.64861111111111114</v>
      </c>
    </row>
    <row r="6" spans="1:15" s="161" customFormat="1">
      <c r="A6" s="162" t="s">
        <v>24</v>
      </c>
      <c r="B6" s="191">
        <v>2.5</v>
      </c>
      <c r="C6" s="192">
        <f t="shared" ref="C6:C7" si="0">C5+B6</f>
        <v>2.5</v>
      </c>
      <c r="D6" s="177">
        <v>0.35138888888888892</v>
      </c>
      <c r="E6" s="193">
        <v>0.55277777777777781</v>
      </c>
      <c r="F6" s="178">
        <v>0.65069444444444446</v>
      </c>
    </row>
    <row r="7" spans="1:15" s="161" customFormat="1">
      <c r="A7" s="162" t="s">
        <v>267</v>
      </c>
      <c r="B7" s="191">
        <v>2.5</v>
      </c>
      <c r="C7" s="192">
        <f t="shared" si="0"/>
        <v>5</v>
      </c>
      <c r="D7" s="177">
        <v>0.35347222222222219</v>
      </c>
      <c r="E7" s="193">
        <v>0.55486111111111114</v>
      </c>
      <c r="F7" s="178">
        <v>0.65277777777777779</v>
      </c>
    </row>
    <row r="8" spans="1:15" s="161" customFormat="1">
      <c r="A8" s="166" t="s">
        <v>64</v>
      </c>
      <c r="B8" s="167" t="s">
        <v>65</v>
      </c>
      <c r="C8" s="168">
        <v>5</v>
      </c>
      <c r="D8" s="179">
        <v>5</v>
      </c>
      <c r="E8" s="195">
        <v>5</v>
      </c>
      <c r="F8" s="180">
        <v>5</v>
      </c>
      <c r="G8" s="160"/>
      <c r="H8" s="160"/>
      <c r="I8" s="160"/>
      <c r="J8" s="160"/>
      <c r="K8" s="160"/>
      <c r="L8" s="160"/>
      <c r="M8" s="160"/>
      <c r="N8" s="160"/>
      <c r="O8" s="160"/>
    </row>
    <row r="9" spans="1:15" s="161" customFormat="1" ht="12.75"/>
    <row r="10" spans="1:15" s="161" customFormat="1" ht="12.75">
      <c r="A10" s="161" t="s">
        <v>72</v>
      </c>
    </row>
    <row r="11" spans="1:15" s="161" customFormat="1" ht="12.75"/>
    <row r="12" spans="1:15" s="161" customFormat="1" ht="12.75">
      <c r="A12" s="187" t="s">
        <v>66</v>
      </c>
      <c r="B12" s="188" t="s">
        <v>0</v>
      </c>
      <c r="C12" s="189"/>
      <c r="D12" s="160"/>
      <c r="E12" s="160"/>
    </row>
    <row r="13" spans="1:15" s="161" customFormat="1" ht="12.75">
      <c r="A13" s="190" t="s">
        <v>67</v>
      </c>
      <c r="B13" s="188">
        <f>SUM(D8:F8)</f>
        <v>15</v>
      </c>
      <c r="C13" s="189"/>
      <c r="D13" s="160"/>
      <c r="E13" s="160"/>
    </row>
    <row r="14" spans="1:15" s="161" customFormat="1">
      <c r="B14" s="182"/>
      <c r="C14" s="182"/>
      <c r="D14" s="160"/>
    </row>
    <row r="15" spans="1:15" s="27" customFormat="1" ht="12.75"/>
    <row r="16" spans="1:15" s="27" customFormat="1" ht="12.75"/>
    <row r="17" spans="2:4" s="27" customFormat="1" ht="12.75"/>
    <row r="18" spans="2:4" s="27" customFormat="1" ht="12.75"/>
    <row r="19" spans="2:4" s="27" customFormat="1" ht="12.75"/>
    <row r="20" spans="2:4" s="27" customFormat="1" ht="12.75"/>
    <row r="21" spans="2:4" s="27" customFormat="1">
      <c r="B21" s="47"/>
      <c r="C21" s="47"/>
      <c r="D21" s="28"/>
    </row>
    <row r="22" spans="2:4" s="27" customFormat="1">
      <c r="B22" s="47"/>
      <c r="C22" s="47"/>
      <c r="D22" s="28"/>
    </row>
    <row r="23" spans="2:4" s="27" customFormat="1">
      <c r="B23" s="47"/>
      <c r="C23" s="47"/>
      <c r="D23" s="28"/>
    </row>
    <row r="24" spans="2:4" s="27" customFormat="1">
      <c r="B24" s="47"/>
      <c r="C24" s="47"/>
      <c r="D24" s="28"/>
    </row>
    <row r="25" spans="2:4" s="27" customFormat="1">
      <c r="B25" s="47"/>
      <c r="C25" s="47"/>
      <c r="D25" s="28"/>
    </row>
    <row r="26" spans="2:4" s="27" customFormat="1">
      <c r="B26" s="47"/>
      <c r="C26" s="47"/>
      <c r="D26" s="28"/>
    </row>
    <row r="27" spans="2:4" s="27" customFormat="1">
      <c r="B27" s="47"/>
      <c r="C27" s="47"/>
      <c r="D27" s="28"/>
    </row>
    <row r="28" spans="2:4" s="27" customFormat="1">
      <c r="B28" s="47"/>
      <c r="C28" s="47"/>
      <c r="D28" s="28"/>
    </row>
    <row r="29" spans="2:4" s="27" customFormat="1">
      <c r="B29" s="47"/>
      <c r="C29" s="47"/>
      <c r="D29" s="28"/>
    </row>
    <row r="30" spans="2:4" s="27" customFormat="1">
      <c r="B30" s="47"/>
      <c r="C30" s="47"/>
      <c r="D30" s="28"/>
    </row>
    <row r="31" spans="2:4" s="27" customFormat="1">
      <c r="B31" s="47"/>
      <c r="C31" s="47"/>
      <c r="D31" s="28"/>
    </row>
    <row r="32" spans="2:4" s="27" customFormat="1">
      <c r="B32" s="47"/>
      <c r="C32" s="47"/>
      <c r="D32" s="28"/>
    </row>
    <row r="33" spans="2:4" s="27" customFormat="1">
      <c r="B33" s="47"/>
      <c r="C33" s="47"/>
      <c r="D33" s="28"/>
    </row>
    <row r="34" spans="2:4" s="27" customFormat="1">
      <c r="B34" s="47"/>
      <c r="C34" s="47"/>
      <c r="D34" s="28"/>
    </row>
    <row r="35" spans="2:4" s="27" customFormat="1">
      <c r="B35" s="47"/>
      <c r="C35" s="47"/>
      <c r="D35" s="28"/>
    </row>
    <row r="36" spans="2:4" s="27" customFormat="1">
      <c r="B36" s="47"/>
      <c r="C36" s="47"/>
      <c r="D36" s="28"/>
    </row>
    <row r="37" spans="2:4" s="27" customFormat="1">
      <c r="B37" s="47"/>
      <c r="C37" s="47"/>
      <c r="D37" s="28"/>
    </row>
    <row r="38" spans="2:4" s="27" customFormat="1">
      <c r="B38" s="47"/>
      <c r="C38" s="47"/>
      <c r="D38" s="28"/>
    </row>
    <row r="39" spans="2:4" s="27" customFormat="1">
      <c r="B39" s="47"/>
      <c r="C39" s="47"/>
      <c r="D39" s="28"/>
    </row>
    <row r="40" spans="2:4" s="27" customFormat="1">
      <c r="B40" s="47"/>
      <c r="C40" s="47"/>
      <c r="D40" s="28"/>
    </row>
    <row r="41" spans="2:4" s="27" customFormat="1">
      <c r="B41" s="47"/>
      <c r="C41" s="47"/>
      <c r="D41" s="28"/>
    </row>
    <row r="42" spans="2:4" s="27" customFormat="1">
      <c r="B42" s="47"/>
      <c r="C42" s="47"/>
      <c r="D42" s="28"/>
    </row>
    <row r="43" spans="2:4" s="27" customFormat="1">
      <c r="B43" s="47"/>
      <c r="C43" s="47"/>
      <c r="D43" s="28"/>
    </row>
    <row r="44" spans="2:4" s="27" customFormat="1">
      <c r="B44" s="47"/>
      <c r="C44" s="47"/>
      <c r="D44" s="28"/>
    </row>
    <row r="45" spans="2:4" s="27" customFormat="1">
      <c r="B45" s="47"/>
      <c r="C45" s="47"/>
      <c r="D45" s="28"/>
    </row>
    <row r="46" spans="2:4" s="27" customFormat="1">
      <c r="B46" s="47"/>
      <c r="C46" s="47"/>
      <c r="D46" s="28"/>
    </row>
    <row r="47" spans="2:4" s="27" customFormat="1">
      <c r="B47" s="47"/>
      <c r="C47" s="47"/>
      <c r="D47" s="28"/>
    </row>
    <row r="48" spans="2:4" s="27" customFormat="1">
      <c r="B48" s="47"/>
      <c r="C48" s="47"/>
      <c r="D48" s="28"/>
    </row>
    <row r="49" spans="2:4" s="27" customFormat="1">
      <c r="B49" s="47"/>
      <c r="C49" s="47"/>
      <c r="D49" s="28"/>
    </row>
    <row r="50" spans="2:4" s="27" customFormat="1">
      <c r="B50" s="47"/>
      <c r="C50" s="47"/>
      <c r="D50" s="28"/>
    </row>
    <row r="51" spans="2:4" s="27" customFormat="1">
      <c r="B51" s="47"/>
      <c r="C51" s="47"/>
      <c r="D51" s="28"/>
    </row>
    <row r="52" spans="2:4" s="27" customFormat="1">
      <c r="B52" s="47"/>
      <c r="C52" s="47"/>
      <c r="D52" s="28"/>
    </row>
    <row r="53" spans="2:4" s="27" customFormat="1">
      <c r="B53" s="47"/>
      <c r="C53" s="47"/>
      <c r="D53" s="28"/>
    </row>
    <row r="54" spans="2:4" s="27" customFormat="1">
      <c r="B54" s="47"/>
      <c r="C54" s="47"/>
      <c r="D54" s="28"/>
    </row>
    <row r="55" spans="2:4" s="27" customFormat="1">
      <c r="B55" s="47"/>
      <c r="C55" s="47"/>
      <c r="D55" s="28"/>
    </row>
    <row r="56" spans="2:4" s="27" customFormat="1">
      <c r="B56" s="47"/>
      <c r="C56" s="47"/>
      <c r="D56" s="28"/>
    </row>
    <row r="57" spans="2:4" s="27" customFormat="1">
      <c r="B57" s="47"/>
      <c r="C57" s="47"/>
      <c r="D57" s="28"/>
    </row>
    <row r="58" spans="2:4" s="27" customFormat="1">
      <c r="B58" s="47"/>
      <c r="C58" s="47"/>
      <c r="D58" s="28"/>
    </row>
    <row r="59" spans="2:4" s="27" customFormat="1">
      <c r="B59" s="47"/>
      <c r="C59" s="47"/>
      <c r="D59" s="28"/>
    </row>
    <row r="60" spans="2:4" s="27" customFormat="1">
      <c r="B60" s="47"/>
      <c r="C60" s="47"/>
      <c r="D60" s="28"/>
    </row>
    <row r="61" spans="2:4" s="27" customFormat="1">
      <c r="B61" s="47"/>
      <c r="C61" s="47"/>
      <c r="D61" s="28"/>
    </row>
    <row r="62" spans="2:4" s="27" customFormat="1">
      <c r="B62" s="47"/>
      <c r="C62" s="47"/>
      <c r="D62" s="28"/>
    </row>
    <row r="63" spans="2:4" s="27" customFormat="1">
      <c r="B63" s="47"/>
      <c r="C63" s="47"/>
      <c r="D63" s="28"/>
    </row>
    <row r="64" spans="2:4" s="27" customFormat="1">
      <c r="B64" s="47"/>
      <c r="C64" s="47"/>
      <c r="D64" s="28"/>
    </row>
    <row r="65" spans="2:4" s="27" customFormat="1">
      <c r="B65" s="47"/>
      <c r="C65" s="47"/>
      <c r="D65" s="28"/>
    </row>
    <row r="66" spans="2:4" s="27" customFormat="1">
      <c r="B66" s="47"/>
      <c r="C66" s="47"/>
      <c r="D66" s="28"/>
    </row>
    <row r="67" spans="2:4" s="27" customFormat="1">
      <c r="B67" s="47"/>
      <c r="C67" s="47"/>
      <c r="D67" s="28"/>
    </row>
    <row r="68" spans="2:4" s="27" customFormat="1">
      <c r="B68" s="47"/>
      <c r="C68" s="47"/>
      <c r="D68" s="28"/>
    </row>
    <row r="69" spans="2:4" s="27" customFormat="1">
      <c r="B69" s="47"/>
      <c r="C69" s="47"/>
      <c r="D69" s="28"/>
    </row>
    <row r="70" spans="2:4" s="27" customFormat="1">
      <c r="B70" s="47"/>
      <c r="C70" s="47"/>
      <c r="D70" s="28"/>
    </row>
    <row r="71" spans="2:4" s="27" customFormat="1">
      <c r="B71" s="47"/>
      <c r="C71" s="47"/>
      <c r="D71" s="28"/>
    </row>
    <row r="72" spans="2:4" s="27" customFormat="1">
      <c r="B72" s="47"/>
      <c r="C72" s="47"/>
      <c r="D72" s="28"/>
    </row>
    <row r="73" spans="2:4" s="27" customFormat="1">
      <c r="B73" s="47"/>
      <c r="C73" s="47"/>
      <c r="D73" s="28"/>
    </row>
    <row r="74" spans="2:4" s="27" customFormat="1">
      <c r="B74" s="47"/>
      <c r="C74" s="47"/>
      <c r="D74" s="28"/>
    </row>
    <row r="75" spans="2:4" s="27" customFormat="1">
      <c r="B75" s="47"/>
      <c r="C75" s="47"/>
      <c r="D75" s="28"/>
    </row>
    <row r="76" spans="2:4" s="27" customFormat="1">
      <c r="B76" s="47"/>
      <c r="C76" s="47"/>
      <c r="D76" s="28"/>
    </row>
    <row r="77" spans="2:4" s="27" customFormat="1">
      <c r="B77" s="47"/>
      <c r="C77" s="47"/>
      <c r="D77" s="28"/>
    </row>
    <row r="78" spans="2:4" s="27" customFormat="1">
      <c r="B78" s="47"/>
      <c r="C78" s="47"/>
      <c r="D78" s="28"/>
    </row>
    <row r="79" spans="2:4" s="27" customFormat="1">
      <c r="B79" s="47"/>
      <c r="C79" s="47"/>
      <c r="D79" s="28"/>
    </row>
    <row r="80" spans="2:4" s="27" customFormat="1">
      <c r="B80" s="47"/>
      <c r="C80" s="47"/>
      <c r="D80" s="28"/>
    </row>
    <row r="81" spans="2:4" s="27" customFormat="1">
      <c r="B81" s="47"/>
      <c r="C81" s="47"/>
      <c r="D81" s="28"/>
    </row>
    <row r="82" spans="2:4" s="27" customFormat="1">
      <c r="B82" s="47"/>
      <c r="C82" s="47"/>
      <c r="D82" s="28"/>
    </row>
    <row r="83" spans="2:4" s="27" customFormat="1">
      <c r="B83" s="47"/>
      <c r="C83" s="47"/>
      <c r="D83" s="28"/>
    </row>
    <row r="84" spans="2:4" s="27" customFormat="1">
      <c r="B84" s="47"/>
      <c r="C84" s="47"/>
      <c r="D84" s="28"/>
    </row>
    <row r="85" spans="2:4" s="27" customFormat="1">
      <c r="B85" s="47"/>
      <c r="C85" s="47"/>
      <c r="D85" s="28"/>
    </row>
    <row r="86" spans="2:4" s="27" customFormat="1">
      <c r="B86" s="47"/>
      <c r="C86" s="47"/>
      <c r="D86" s="28"/>
    </row>
    <row r="87" spans="2:4" s="27" customFormat="1">
      <c r="B87" s="47"/>
      <c r="C87" s="47"/>
      <c r="D87" s="28"/>
    </row>
    <row r="88" spans="2:4" s="27" customFormat="1">
      <c r="B88" s="47"/>
      <c r="C88" s="47"/>
      <c r="D88" s="28"/>
    </row>
    <row r="89" spans="2:4" s="27" customFormat="1">
      <c r="B89" s="47"/>
      <c r="C89" s="47"/>
      <c r="D89" s="28"/>
    </row>
    <row r="90" spans="2:4" s="27" customFormat="1">
      <c r="B90" s="47"/>
      <c r="C90" s="47"/>
      <c r="D90" s="28"/>
    </row>
    <row r="91" spans="2:4" s="27" customFormat="1">
      <c r="B91" s="47"/>
      <c r="C91" s="47"/>
      <c r="D91" s="28"/>
    </row>
    <row r="92" spans="2:4" s="27" customFormat="1">
      <c r="B92" s="47"/>
      <c r="C92" s="47"/>
      <c r="D92" s="28"/>
    </row>
    <row r="93" spans="2:4" s="27" customFormat="1">
      <c r="B93" s="47"/>
      <c r="C93" s="47"/>
      <c r="D93" s="28"/>
    </row>
    <row r="94" spans="2:4" s="27" customFormat="1">
      <c r="B94" s="47"/>
      <c r="C94" s="47"/>
      <c r="D94" s="28"/>
    </row>
    <row r="95" spans="2:4" s="27" customFormat="1">
      <c r="B95" s="47"/>
      <c r="C95" s="47"/>
      <c r="D95" s="28"/>
    </row>
    <row r="96" spans="2:4" s="27" customFormat="1">
      <c r="B96" s="47"/>
      <c r="C96" s="47"/>
      <c r="D96" s="28"/>
    </row>
    <row r="97" spans="2:4" s="27" customFormat="1">
      <c r="B97" s="47"/>
      <c r="C97" s="47"/>
      <c r="D97" s="28"/>
    </row>
    <row r="98" spans="2:4" s="27" customFormat="1">
      <c r="B98" s="47"/>
      <c r="C98" s="47"/>
      <c r="D98" s="28"/>
    </row>
    <row r="99" spans="2:4" s="27" customFormat="1">
      <c r="B99" s="47"/>
      <c r="C99" s="47"/>
      <c r="D99" s="28"/>
    </row>
    <row r="100" spans="2:4" s="27" customFormat="1">
      <c r="B100" s="47"/>
      <c r="C100" s="47"/>
      <c r="D100" s="28"/>
    </row>
    <row r="101" spans="2:4" s="27" customFormat="1">
      <c r="B101" s="47"/>
      <c r="C101" s="47"/>
      <c r="D101" s="28"/>
    </row>
    <row r="102" spans="2:4" s="27" customFormat="1">
      <c r="B102" s="47"/>
      <c r="C102" s="47"/>
      <c r="D102" s="28"/>
    </row>
    <row r="103" spans="2:4" s="27" customFormat="1">
      <c r="B103" s="47"/>
      <c r="C103" s="47"/>
      <c r="D103" s="28"/>
    </row>
    <row r="104" spans="2:4" s="27" customFormat="1">
      <c r="B104" s="47"/>
      <c r="C104" s="47"/>
      <c r="D104" s="28"/>
    </row>
    <row r="105" spans="2:4" s="27" customFormat="1">
      <c r="B105" s="47"/>
      <c r="C105" s="47"/>
      <c r="D105" s="28"/>
    </row>
    <row r="106" spans="2:4" s="27" customFormat="1">
      <c r="B106" s="47"/>
      <c r="C106" s="47"/>
      <c r="D106" s="28"/>
    </row>
    <row r="107" spans="2:4" s="27" customFormat="1">
      <c r="B107" s="47"/>
      <c r="C107" s="47"/>
      <c r="D107" s="28"/>
    </row>
    <row r="108" spans="2:4" s="27" customFormat="1">
      <c r="B108" s="47"/>
      <c r="C108" s="47"/>
      <c r="D108" s="28"/>
    </row>
    <row r="109" spans="2:4" s="27" customFormat="1">
      <c r="B109" s="47"/>
      <c r="C109" s="47"/>
      <c r="D109" s="28"/>
    </row>
    <row r="110" spans="2:4" s="27" customFormat="1">
      <c r="B110" s="47"/>
      <c r="C110" s="47"/>
      <c r="D110" s="28"/>
    </row>
    <row r="111" spans="2:4" s="27" customFormat="1">
      <c r="B111" s="47"/>
      <c r="C111" s="47"/>
      <c r="D111" s="28"/>
    </row>
    <row r="112" spans="2:4" s="27" customFormat="1">
      <c r="B112" s="47"/>
      <c r="C112" s="47"/>
      <c r="D112" s="28"/>
    </row>
    <row r="113" spans="2:4" s="27" customFormat="1">
      <c r="B113" s="47"/>
      <c r="C113" s="47"/>
      <c r="D113" s="28"/>
    </row>
    <row r="114" spans="2:4" s="27" customFormat="1">
      <c r="B114" s="47"/>
      <c r="C114" s="47"/>
      <c r="D114" s="28"/>
    </row>
    <row r="115" spans="2:4" s="27" customFormat="1">
      <c r="B115" s="47"/>
      <c r="C115" s="47"/>
      <c r="D115" s="28"/>
    </row>
    <row r="116" spans="2:4" s="27" customFormat="1">
      <c r="B116" s="47"/>
      <c r="C116" s="47"/>
      <c r="D116" s="28"/>
    </row>
    <row r="117" spans="2:4" s="27" customFormat="1">
      <c r="B117" s="47"/>
      <c r="C117" s="47"/>
      <c r="D117" s="28"/>
    </row>
    <row r="118" spans="2:4" s="27" customFormat="1">
      <c r="B118" s="47"/>
      <c r="C118" s="47"/>
      <c r="D118" s="28"/>
    </row>
    <row r="119" spans="2:4" s="27" customFormat="1">
      <c r="B119" s="47"/>
      <c r="C119" s="47"/>
      <c r="D119" s="28"/>
    </row>
    <row r="120" spans="2:4" s="27" customFormat="1">
      <c r="B120" s="47"/>
      <c r="C120" s="47"/>
      <c r="D120" s="28"/>
    </row>
    <row r="121" spans="2:4" s="27" customFormat="1">
      <c r="B121" s="47"/>
      <c r="C121" s="47"/>
      <c r="D121" s="28"/>
    </row>
    <row r="122" spans="2:4" s="27" customFormat="1">
      <c r="B122" s="47"/>
      <c r="C122" s="47"/>
      <c r="D122" s="28"/>
    </row>
    <row r="123" spans="2:4" s="27" customFormat="1">
      <c r="B123" s="47"/>
      <c r="C123" s="47"/>
      <c r="D123" s="28"/>
    </row>
    <row r="124" spans="2:4" s="27" customFormat="1">
      <c r="B124" s="47"/>
      <c r="C124" s="47"/>
      <c r="D124" s="28"/>
    </row>
    <row r="125" spans="2:4" s="27" customFormat="1">
      <c r="B125" s="47"/>
      <c r="C125" s="47"/>
      <c r="D125" s="28"/>
    </row>
    <row r="126" spans="2:4" s="27" customFormat="1">
      <c r="B126" s="47"/>
      <c r="C126" s="47"/>
      <c r="D126" s="28"/>
    </row>
    <row r="127" spans="2:4" s="27" customFormat="1">
      <c r="B127" s="47"/>
      <c r="C127" s="47"/>
      <c r="D127" s="28"/>
    </row>
    <row r="128" spans="2:4" s="27" customFormat="1">
      <c r="B128" s="47"/>
      <c r="C128" s="47"/>
      <c r="D128" s="28"/>
    </row>
    <row r="129" spans="2:4" s="27" customFormat="1">
      <c r="B129" s="47"/>
      <c r="C129" s="47"/>
      <c r="D129" s="28"/>
    </row>
    <row r="130" spans="2:4" s="27" customFormat="1">
      <c r="B130" s="47"/>
      <c r="C130" s="47"/>
      <c r="D130" s="28"/>
    </row>
    <row r="131" spans="2:4" s="27" customFormat="1">
      <c r="B131" s="47"/>
      <c r="C131" s="47"/>
      <c r="D131" s="28"/>
    </row>
    <row r="132" spans="2:4" s="27" customFormat="1">
      <c r="B132" s="47"/>
      <c r="C132" s="47"/>
      <c r="D132" s="28"/>
    </row>
    <row r="133" spans="2:4" s="27" customFormat="1">
      <c r="B133" s="47"/>
      <c r="C133" s="47"/>
      <c r="D133" s="28"/>
    </row>
    <row r="134" spans="2:4" s="27" customFormat="1">
      <c r="B134" s="47"/>
      <c r="C134" s="47"/>
      <c r="D134" s="28"/>
    </row>
    <row r="135" spans="2:4" s="27" customFormat="1">
      <c r="B135" s="47"/>
      <c r="C135" s="47"/>
      <c r="D135" s="28"/>
    </row>
    <row r="136" spans="2:4" s="27" customFormat="1">
      <c r="B136" s="47"/>
      <c r="C136" s="47"/>
      <c r="D136" s="28"/>
    </row>
    <row r="137" spans="2:4" s="27" customFormat="1">
      <c r="B137" s="47"/>
      <c r="C137" s="47"/>
      <c r="D137" s="28"/>
    </row>
    <row r="138" spans="2:4" s="27" customFormat="1">
      <c r="B138" s="47"/>
      <c r="C138" s="47"/>
      <c r="D138" s="28"/>
    </row>
    <row r="139" spans="2:4" s="27" customFormat="1">
      <c r="B139" s="47"/>
      <c r="C139" s="47"/>
      <c r="D139" s="28"/>
    </row>
    <row r="140" spans="2:4" s="27" customFormat="1">
      <c r="B140" s="47"/>
      <c r="C140" s="47"/>
      <c r="D140" s="28"/>
    </row>
    <row r="141" spans="2:4" s="27" customFormat="1">
      <c r="B141" s="47"/>
      <c r="C141" s="47"/>
      <c r="D141" s="28"/>
    </row>
    <row r="142" spans="2:4" s="27" customFormat="1">
      <c r="B142" s="47"/>
      <c r="C142" s="47"/>
      <c r="D142" s="28"/>
    </row>
    <row r="143" spans="2:4" s="27" customFormat="1">
      <c r="B143" s="47"/>
      <c r="C143" s="47"/>
      <c r="D143" s="28"/>
    </row>
    <row r="144" spans="2:4" s="27" customFormat="1">
      <c r="B144" s="47"/>
      <c r="C144" s="47"/>
      <c r="D144" s="28"/>
    </row>
    <row r="145" spans="1:5" s="27" customFormat="1">
      <c r="A145" s="1"/>
      <c r="B145" s="10"/>
      <c r="C145" s="10"/>
      <c r="D145" s="3"/>
      <c r="E145" s="1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15C18-8CE2-4982-842B-2B90461BB4B3}">
  <sheetPr>
    <tabColor rgb="FF00B0F0"/>
  </sheetPr>
  <dimension ref="A1:O156"/>
  <sheetViews>
    <sheetView workbookViewId="0">
      <selection activeCell="A2" sqref="A2"/>
    </sheetView>
  </sheetViews>
  <sheetFormatPr defaultColWidth="4.125" defaultRowHeight="13.5"/>
  <cols>
    <col min="1" max="1" width="26.625" style="1" customWidth="1"/>
    <col min="2" max="3" width="4.375" style="10" customWidth="1"/>
    <col min="4" max="4" width="4.375" style="14" bestFit="1" customWidth="1"/>
    <col min="5" max="5" width="4.25" style="3" customWidth="1"/>
    <col min="6" max="7" width="4.375" style="3" bestFit="1" customWidth="1"/>
    <col min="8" max="8" width="4.125" style="3"/>
    <col min="9" max="16384" width="4.125" style="1"/>
  </cols>
  <sheetData>
    <row r="1" spans="1:15" s="161" customFormat="1">
      <c r="A1" s="123" t="s">
        <v>395</v>
      </c>
      <c r="B1" s="182"/>
      <c r="C1" s="182"/>
      <c r="D1" s="183"/>
      <c r="E1" s="160"/>
      <c r="F1" s="160"/>
      <c r="G1" s="160"/>
      <c r="H1" s="160"/>
    </row>
    <row r="2" spans="1:15" s="161" customFormat="1">
      <c r="A2" s="181" t="s">
        <v>177</v>
      </c>
      <c r="B2" s="182"/>
      <c r="C2" s="182"/>
      <c r="D2" s="183"/>
      <c r="E2" s="160"/>
      <c r="F2" s="160"/>
      <c r="G2" s="160"/>
      <c r="H2" s="160"/>
    </row>
    <row r="3" spans="1:15" s="181" customFormat="1">
      <c r="A3" s="181" t="s">
        <v>3</v>
      </c>
      <c r="B3" s="184"/>
      <c r="C3" s="184"/>
      <c r="D3" s="185"/>
      <c r="E3" s="186"/>
      <c r="F3" s="160"/>
      <c r="G3" s="186"/>
      <c r="H3" s="186"/>
    </row>
    <row r="4" spans="1:15" s="161" customFormat="1">
      <c r="A4" s="156" t="s">
        <v>77</v>
      </c>
      <c r="B4" s="157" t="s">
        <v>0</v>
      </c>
      <c r="C4" s="158" t="s">
        <v>2</v>
      </c>
      <c r="D4" s="159" t="s">
        <v>32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s="161" customFormat="1">
      <c r="A5" s="162" t="s">
        <v>27</v>
      </c>
      <c r="B5" s="163">
        <v>0</v>
      </c>
      <c r="C5" s="164">
        <v>0</v>
      </c>
      <c r="D5" s="165">
        <v>0.3298611111111111</v>
      </c>
    </row>
    <row r="6" spans="1:15" s="161" customFormat="1">
      <c r="A6" s="162" t="s">
        <v>19</v>
      </c>
      <c r="B6" s="163">
        <v>2.6</v>
      </c>
      <c r="C6" s="164">
        <v>2.6</v>
      </c>
      <c r="D6" s="165">
        <v>0.33333333333333331</v>
      </c>
    </row>
    <row r="7" spans="1:15" s="161" customFormat="1">
      <c r="A7" s="162" t="s">
        <v>27</v>
      </c>
      <c r="B7" s="163">
        <v>2.6</v>
      </c>
      <c r="C7" s="164">
        <v>5.2</v>
      </c>
      <c r="D7" s="165">
        <v>0.33680555555555558</v>
      </c>
    </row>
    <row r="8" spans="1:15" s="161" customFormat="1">
      <c r="A8" s="166" t="s">
        <v>64</v>
      </c>
      <c r="B8" s="167" t="s">
        <v>65</v>
      </c>
      <c r="C8" s="168">
        <v>5.2</v>
      </c>
      <c r="D8" s="169">
        <v>5.2</v>
      </c>
      <c r="E8" s="160"/>
      <c r="F8" s="160"/>
      <c r="G8" s="160"/>
      <c r="I8" s="160"/>
      <c r="J8" s="160"/>
      <c r="K8" s="160"/>
      <c r="L8" s="160"/>
      <c r="M8" s="160"/>
      <c r="N8" s="160"/>
      <c r="O8" s="160"/>
    </row>
    <row r="9" spans="1:15" s="161" customFormat="1" ht="12.75"/>
    <row r="10" spans="1:15" s="161" customFormat="1">
      <c r="A10" s="156" t="s">
        <v>77</v>
      </c>
      <c r="B10" s="157" t="s">
        <v>0</v>
      </c>
      <c r="C10" s="158" t="s">
        <v>2</v>
      </c>
      <c r="D10" s="170" t="s">
        <v>32</v>
      </c>
      <c r="E10" s="171" t="s">
        <v>32</v>
      </c>
      <c r="F10" s="160"/>
      <c r="G10" s="160"/>
      <c r="I10" s="160"/>
      <c r="J10" s="160"/>
      <c r="K10" s="160"/>
      <c r="L10" s="160"/>
      <c r="M10" s="160"/>
      <c r="N10" s="160"/>
      <c r="O10" s="160"/>
    </row>
    <row r="11" spans="1:15" s="161" customFormat="1">
      <c r="A11" s="172" t="s">
        <v>26</v>
      </c>
      <c r="B11" s="173">
        <v>0</v>
      </c>
      <c r="C11" s="174">
        <v>0</v>
      </c>
      <c r="D11" s="175">
        <v>0.59722222222222221</v>
      </c>
      <c r="E11" s="234">
        <v>0.66666666666666663</v>
      </c>
    </row>
    <row r="12" spans="1:15" s="161" customFormat="1">
      <c r="A12" s="176" t="s">
        <v>19</v>
      </c>
      <c r="B12" s="163">
        <v>2.8</v>
      </c>
      <c r="C12" s="164">
        <v>2.8</v>
      </c>
      <c r="D12" s="177">
        <v>0.60069444444444442</v>
      </c>
      <c r="E12" s="178">
        <v>0.67013888888888884</v>
      </c>
    </row>
    <row r="13" spans="1:15" s="161" customFormat="1">
      <c r="A13" s="235" t="s">
        <v>27</v>
      </c>
      <c r="B13" s="236">
        <v>2.6</v>
      </c>
      <c r="C13" s="237">
        <v>5.2</v>
      </c>
      <c r="D13" s="238">
        <v>0.60416666666666663</v>
      </c>
      <c r="E13" s="239">
        <v>0.67361111111111116</v>
      </c>
      <c r="F13" s="181"/>
    </row>
    <row r="14" spans="1:15" s="161" customFormat="1">
      <c r="A14" s="166" t="s">
        <v>64</v>
      </c>
      <c r="B14" s="167" t="s">
        <v>65</v>
      </c>
      <c r="C14" s="168">
        <v>5.2</v>
      </c>
      <c r="D14" s="179">
        <v>5.2</v>
      </c>
      <c r="E14" s="180">
        <v>5.2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1:15" s="161" customFormat="1" ht="12.75"/>
    <row r="16" spans="1:15" s="161" customFormat="1">
      <c r="A16" s="161" t="s">
        <v>72</v>
      </c>
      <c r="B16" s="182"/>
      <c r="C16" s="182"/>
      <c r="D16" s="183"/>
      <c r="E16" s="160"/>
      <c r="F16" s="160"/>
      <c r="G16" s="160"/>
      <c r="H16" s="160"/>
    </row>
    <row r="17" spans="1:11" s="161" customFormat="1">
      <c r="B17" s="182"/>
      <c r="C17" s="182"/>
      <c r="D17" s="183"/>
      <c r="E17" s="160"/>
      <c r="F17" s="160"/>
      <c r="G17" s="160"/>
      <c r="H17" s="160"/>
    </row>
    <row r="18" spans="1:11" s="161" customFormat="1" ht="12.75">
      <c r="A18" s="187" t="s">
        <v>66</v>
      </c>
      <c r="B18" s="188" t="s">
        <v>0</v>
      </c>
      <c r="C18" s="189"/>
      <c r="D18" s="160"/>
      <c r="E18" s="160"/>
      <c r="F18" s="160"/>
      <c r="G18" s="160"/>
      <c r="H18" s="160"/>
      <c r="I18" s="160"/>
      <c r="J18" s="160"/>
      <c r="K18" s="160"/>
    </row>
    <row r="19" spans="1:11" s="161" customFormat="1" ht="12.75">
      <c r="A19" s="190" t="s">
        <v>67</v>
      </c>
      <c r="B19" s="188">
        <f>SUM(D8)+SUM(D14:E14)</f>
        <v>15.600000000000001</v>
      </c>
      <c r="C19" s="189"/>
      <c r="D19" s="160"/>
      <c r="E19" s="160"/>
      <c r="F19" s="160"/>
      <c r="G19" s="160"/>
      <c r="H19" s="160"/>
      <c r="I19" s="160"/>
      <c r="J19" s="160"/>
      <c r="K19" s="160"/>
    </row>
    <row r="27" spans="1:11" s="27" customFormat="1">
      <c r="B27" s="47"/>
      <c r="C27" s="47"/>
      <c r="D27" s="51"/>
      <c r="E27" s="28"/>
      <c r="F27" s="28"/>
      <c r="G27" s="28"/>
      <c r="H27" s="28"/>
    </row>
    <row r="28" spans="1:11" s="27" customFormat="1">
      <c r="B28" s="47"/>
      <c r="C28" s="47"/>
      <c r="D28" s="51"/>
      <c r="E28" s="28"/>
      <c r="F28" s="28"/>
      <c r="G28" s="28"/>
      <c r="H28" s="28"/>
    </row>
    <row r="29" spans="1:11" s="27" customFormat="1">
      <c r="B29" s="47"/>
      <c r="C29" s="47"/>
      <c r="D29" s="51"/>
      <c r="E29" s="28"/>
      <c r="F29" s="28"/>
      <c r="G29" s="28"/>
      <c r="H29" s="28"/>
    </row>
    <row r="30" spans="1:11" s="27" customFormat="1">
      <c r="B30" s="47"/>
      <c r="C30" s="47"/>
      <c r="D30" s="51"/>
      <c r="E30" s="28"/>
      <c r="F30" s="28"/>
      <c r="G30" s="28"/>
      <c r="H30" s="28"/>
    </row>
    <row r="31" spans="1:11" s="27" customFormat="1">
      <c r="B31" s="47"/>
      <c r="C31" s="47"/>
      <c r="D31" s="51"/>
      <c r="E31" s="28"/>
      <c r="F31" s="28"/>
      <c r="G31" s="28"/>
      <c r="H31" s="28"/>
    </row>
    <row r="32" spans="1:11" s="27" customFormat="1">
      <c r="B32" s="47"/>
      <c r="C32" s="47"/>
      <c r="D32" s="51"/>
      <c r="E32" s="28"/>
      <c r="F32" s="28"/>
      <c r="G32" s="28"/>
      <c r="H32" s="28"/>
    </row>
    <row r="33" spans="2:8" s="27" customFormat="1">
      <c r="B33" s="47"/>
      <c r="C33" s="47"/>
      <c r="D33" s="51"/>
      <c r="E33" s="28"/>
      <c r="F33" s="28"/>
      <c r="G33" s="28"/>
      <c r="H33" s="28"/>
    </row>
    <row r="34" spans="2:8" s="27" customFormat="1">
      <c r="B34" s="47"/>
      <c r="C34" s="47"/>
      <c r="D34" s="51"/>
      <c r="E34" s="28"/>
      <c r="F34" s="28"/>
      <c r="G34" s="28"/>
      <c r="H34" s="28"/>
    </row>
    <row r="35" spans="2:8" s="27" customFormat="1">
      <c r="B35" s="47"/>
      <c r="C35" s="47"/>
      <c r="D35" s="51"/>
      <c r="E35" s="28"/>
      <c r="F35" s="28"/>
      <c r="G35" s="28"/>
      <c r="H35" s="28"/>
    </row>
    <row r="36" spans="2:8" s="27" customFormat="1">
      <c r="B36" s="47"/>
      <c r="C36" s="47"/>
      <c r="D36" s="51"/>
      <c r="E36" s="28"/>
      <c r="F36" s="28"/>
      <c r="G36" s="28"/>
      <c r="H36" s="28"/>
    </row>
    <row r="37" spans="2:8" s="27" customFormat="1">
      <c r="B37" s="47"/>
      <c r="C37" s="47"/>
      <c r="D37" s="51"/>
      <c r="E37" s="28"/>
      <c r="F37" s="28"/>
      <c r="G37" s="28"/>
      <c r="H37" s="28"/>
    </row>
    <row r="38" spans="2:8" s="27" customFormat="1">
      <c r="B38" s="47"/>
      <c r="C38" s="47"/>
      <c r="D38" s="51"/>
      <c r="E38" s="28"/>
      <c r="F38" s="28"/>
      <c r="G38" s="28"/>
      <c r="H38" s="28"/>
    </row>
    <row r="39" spans="2:8" s="27" customFormat="1">
      <c r="B39" s="47"/>
      <c r="C39" s="47"/>
      <c r="D39" s="51"/>
      <c r="E39" s="28"/>
      <c r="F39" s="28"/>
      <c r="G39" s="28"/>
      <c r="H39" s="28"/>
    </row>
    <row r="40" spans="2:8" s="27" customFormat="1">
      <c r="B40" s="47"/>
      <c r="C40" s="47"/>
      <c r="D40" s="51"/>
      <c r="E40" s="28"/>
      <c r="F40" s="28"/>
      <c r="G40" s="28"/>
      <c r="H40" s="28"/>
    </row>
    <row r="41" spans="2:8" s="27" customFormat="1">
      <c r="B41" s="47"/>
      <c r="C41" s="47"/>
      <c r="D41" s="51"/>
      <c r="E41" s="28"/>
      <c r="F41" s="28"/>
      <c r="G41" s="28"/>
      <c r="H41" s="28"/>
    </row>
    <row r="42" spans="2:8" s="27" customFormat="1">
      <c r="B42" s="47"/>
      <c r="C42" s="47"/>
      <c r="D42" s="51"/>
      <c r="E42" s="28"/>
      <c r="F42" s="28"/>
      <c r="G42" s="28"/>
      <c r="H42" s="28"/>
    </row>
    <row r="43" spans="2:8" s="27" customFormat="1">
      <c r="B43" s="47"/>
      <c r="C43" s="47"/>
      <c r="D43" s="51"/>
      <c r="E43" s="28"/>
      <c r="F43" s="28"/>
      <c r="G43" s="28"/>
      <c r="H43" s="28"/>
    </row>
    <row r="44" spans="2:8" s="27" customFormat="1">
      <c r="B44" s="47"/>
      <c r="C44" s="47"/>
      <c r="D44" s="51"/>
      <c r="E44" s="28"/>
      <c r="F44" s="28"/>
      <c r="G44" s="28"/>
      <c r="H44" s="28"/>
    </row>
    <row r="45" spans="2:8" s="27" customFormat="1">
      <c r="B45" s="47"/>
      <c r="C45" s="47"/>
      <c r="D45" s="51"/>
      <c r="E45" s="28"/>
      <c r="F45" s="28"/>
      <c r="G45" s="28"/>
      <c r="H45" s="28"/>
    </row>
    <row r="46" spans="2:8" s="27" customFormat="1">
      <c r="B46" s="47"/>
      <c r="C46" s="47"/>
      <c r="D46" s="51"/>
      <c r="E46" s="28"/>
      <c r="F46" s="28"/>
      <c r="G46" s="28"/>
      <c r="H46" s="28"/>
    </row>
    <row r="47" spans="2:8" s="27" customFormat="1">
      <c r="B47" s="47"/>
      <c r="C47" s="47"/>
      <c r="D47" s="51"/>
      <c r="E47" s="28"/>
      <c r="F47" s="28"/>
      <c r="G47" s="28"/>
      <c r="H47" s="28"/>
    </row>
    <row r="48" spans="2:8" s="27" customFormat="1">
      <c r="B48" s="47"/>
      <c r="C48" s="47"/>
      <c r="D48" s="51"/>
      <c r="E48" s="28"/>
      <c r="F48" s="28"/>
      <c r="G48" s="28"/>
      <c r="H48" s="28"/>
    </row>
    <row r="49" spans="2:8" s="27" customFormat="1">
      <c r="B49" s="47"/>
      <c r="C49" s="47"/>
      <c r="D49" s="51"/>
      <c r="E49" s="28"/>
      <c r="F49" s="28"/>
      <c r="G49" s="28"/>
      <c r="H49" s="28"/>
    </row>
    <row r="50" spans="2:8" s="27" customFormat="1">
      <c r="B50" s="47"/>
      <c r="C50" s="47"/>
      <c r="D50" s="51"/>
      <c r="E50" s="28"/>
      <c r="F50" s="28"/>
      <c r="G50" s="28"/>
      <c r="H50" s="28"/>
    </row>
    <row r="51" spans="2:8" s="27" customFormat="1">
      <c r="B51" s="47"/>
      <c r="C51" s="47"/>
      <c r="D51" s="51"/>
      <c r="E51" s="28"/>
      <c r="F51" s="28"/>
      <c r="G51" s="28"/>
      <c r="H51" s="28"/>
    </row>
    <row r="52" spans="2:8" s="27" customFormat="1">
      <c r="B52" s="47"/>
      <c r="C52" s="47"/>
      <c r="D52" s="51"/>
      <c r="E52" s="28"/>
      <c r="F52" s="28"/>
      <c r="G52" s="28"/>
      <c r="H52" s="28"/>
    </row>
    <row r="53" spans="2:8" s="27" customFormat="1">
      <c r="B53" s="47"/>
      <c r="C53" s="47"/>
      <c r="D53" s="51"/>
      <c r="E53" s="28"/>
      <c r="F53" s="28"/>
      <c r="G53" s="28"/>
      <c r="H53" s="28"/>
    </row>
    <row r="54" spans="2:8" s="27" customFormat="1">
      <c r="B54" s="47"/>
      <c r="C54" s="47"/>
      <c r="D54" s="51"/>
      <c r="E54" s="28"/>
      <c r="F54" s="28"/>
      <c r="G54" s="28"/>
      <c r="H54" s="28"/>
    </row>
    <row r="55" spans="2:8" s="27" customFormat="1">
      <c r="B55" s="47"/>
      <c r="C55" s="47"/>
      <c r="D55" s="51"/>
      <c r="E55" s="28"/>
      <c r="F55" s="28"/>
      <c r="G55" s="28"/>
      <c r="H55" s="28"/>
    </row>
    <row r="56" spans="2:8" s="27" customFormat="1">
      <c r="B56" s="47"/>
      <c r="C56" s="47"/>
      <c r="D56" s="51"/>
      <c r="E56" s="28"/>
      <c r="F56" s="28"/>
      <c r="G56" s="28"/>
      <c r="H56" s="28"/>
    </row>
    <row r="57" spans="2:8" s="27" customFormat="1">
      <c r="B57" s="47"/>
      <c r="C57" s="47"/>
      <c r="D57" s="51"/>
      <c r="E57" s="28"/>
      <c r="F57" s="28"/>
      <c r="G57" s="28"/>
      <c r="H57" s="28"/>
    </row>
    <row r="58" spans="2:8" s="27" customFormat="1">
      <c r="B58" s="47"/>
      <c r="C58" s="47"/>
      <c r="D58" s="51"/>
      <c r="E58" s="28"/>
      <c r="F58" s="28"/>
      <c r="G58" s="28"/>
      <c r="H58" s="28"/>
    </row>
    <row r="59" spans="2:8" s="27" customFormat="1">
      <c r="B59" s="47"/>
      <c r="C59" s="47"/>
      <c r="D59" s="51"/>
      <c r="E59" s="28"/>
      <c r="F59" s="28"/>
      <c r="G59" s="28"/>
      <c r="H59" s="28"/>
    </row>
    <row r="60" spans="2:8" s="27" customFormat="1">
      <c r="B60" s="47"/>
      <c r="C60" s="47"/>
      <c r="D60" s="51"/>
      <c r="E60" s="28"/>
      <c r="F60" s="28"/>
      <c r="G60" s="28"/>
      <c r="H60" s="28"/>
    </row>
    <row r="61" spans="2:8" s="27" customFormat="1">
      <c r="B61" s="47"/>
      <c r="C61" s="47"/>
      <c r="D61" s="51"/>
      <c r="E61" s="28"/>
      <c r="F61" s="28"/>
      <c r="G61" s="28"/>
      <c r="H61" s="28"/>
    </row>
    <row r="62" spans="2:8" s="27" customFormat="1">
      <c r="B62" s="47"/>
      <c r="C62" s="47"/>
      <c r="D62" s="51"/>
      <c r="E62" s="28"/>
      <c r="F62" s="28"/>
      <c r="G62" s="28"/>
      <c r="H62" s="28"/>
    </row>
    <row r="63" spans="2:8" s="27" customFormat="1">
      <c r="B63" s="47"/>
      <c r="C63" s="47"/>
      <c r="D63" s="51"/>
      <c r="E63" s="28"/>
      <c r="F63" s="28"/>
      <c r="G63" s="28"/>
      <c r="H63" s="28"/>
    </row>
    <row r="64" spans="2:8" s="27" customFormat="1">
      <c r="B64" s="47"/>
      <c r="C64" s="47"/>
      <c r="D64" s="51"/>
      <c r="E64" s="28"/>
      <c r="F64" s="28"/>
      <c r="G64" s="28"/>
      <c r="H64" s="28"/>
    </row>
    <row r="65" spans="2:8" s="27" customFormat="1">
      <c r="B65" s="47"/>
      <c r="C65" s="47"/>
      <c r="D65" s="51"/>
      <c r="E65" s="28"/>
      <c r="F65" s="28"/>
      <c r="G65" s="28"/>
      <c r="H65" s="28"/>
    </row>
    <row r="66" spans="2:8" s="27" customFormat="1">
      <c r="B66" s="47"/>
      <c r="C66" s="47"/>
      <c r="D66" s="51"/>
      <c r="E66" s="28"/>
      <c r="F66" s="28"/>
      <c r="G66" s="28"/>
      <c r="H66" s="28"/>
    </row>
    <row r="67" spans="2:8" s="27" customFormat="1">
      <c r="B67" s="47"/>
      <c r="C67" s="47"/>
      <c r="D67" s="51"/>
      <c r="E67" s="28"/>
      <c r="F67" s="28"/>
      <c r="G67" s="28"/>
      <c r="H67" s="28"/>
    </row>
    <row r="68" spans="2:8" s="27" customFormat="1">
      <c r="B68" s="47"/>
      <c r="C68" s="47"/>
      <c r="D68" s="51"/>
      <c r="E68" s="28"/>
      <c r="F68" s="28"/>
      <c r="G68" s="28"/>
      <c r="H68" s="28"/>
    </row>
    <row r="69" spans="2:8" s="27" customFormat="1">
      <c r="B69" s="47"/>
      <c r="C69" s="47"/>
      <c r="D69" s="51"/>
      <c r="E69" s="28"/>
      <c r="F69" s="28"/>
      <c r="G69" s="28"/>
      <c r="H69" s="28"/>
    </row>
    <row r="70" spans="2:8" s="27" customFormat="1">
      <c r="B70" s="47"/>
      <c r="C70" s="47"/>
      <c r="D70" s="51"/>
      <c r="E70" s="28"/>
      <c r="F70" s="28"/>
      <c r="G70" s="28"/>
      <c r="H70" s="28"/>
    </row>
    <row r="71" spans="2:8" s="27" customFormat="1">
      <c r="B71" s="47"/>
      <c r="C71" s="47"/>
      <c r="D71" s="51"/>
      <c r="E71" s="28"/>
      <c r="F71" s="28"/>
      <c r="G71" s="28"/>
      <c r="H71" s="28"/>
    </row>
    <row r="72" spans="2:8" s="27" customFormat="1">
      <c r="B72" s="47"/>
      <c r="C72" s="47"/>
      <c r="D72" s="51"/>
      <c r="E72" s="28"/>
      <c r="F72" s="28"/>
      <c r="G72" s="28"/>
      <c r="H72" s="28"/>
    </row>
    <row r="73" spans="2:8" s="27" customFormat="1">
      <c r="B73" s="47"/>
      <c r="C73" s="47"/>
      <c r="D73" s="51"/>
      <c r="E73" s="28"/>
      <c r="F73" s="28"/>
      <c r="G73" s="28"/>
      <c r="H73" s="28"/>
    </row>
    <row r="74" spans="2:8" s="27" customFormat="1">
      <c r="B74" s="47"/>
      <c r="C74" s="47"/>
      <c r="D74" s="51"/>
      <c r="E74" s="28"/>
      <c r="F74" s="28"/>
      <c r="G74" s="28"/>
      <c r="H74" s="28"/>
    </row>
    <row r="75" spans="2:8" s="27" customFormat="1">
      <c r="B75" s="47"/>
      <c r="C75" s="47"/>
      <c r="D75" s="51"/>
      <c r="E75" s="28"/>
      <c r="F75" s="28"/>
      <c r="G75" s="28"/>
      <c r="H75" s="28"/>
    </row>
    <row r="76" spans="2:8" s="27" customFormat="1">
      <c r="B76" s="47"/>
      <c r="C76" s="47"/>
      <c r="D76" s="51"/>
      <c r="E76" s="28"/>
      <c r="F76" s="28"/>
      <c r="G76" s="28"/>
      <c r="H76" s="28"/>
    </row>
    <row r="77" spans="2:8" s="27" customFormat="1">
      <c r="B77" s="47"/>
      <c r="C77" s="47"/>
      <c r="D77" s="51"/>
      <c r="E77" s="28"/>
      <c r="F77" s="28"/>
      <c r="G77" s="28"/>
      <c r="H77" s="28"/>
    </row>
    <row r="78" spans="2:8" s="27" customFormat="1">
      <c r="B78" s="47"/>
      <c r="C78" s="47"/>
      <c r="D78" s="51"/>
      <c r="E78" s="28"/>
      <c r="F78" s="28"/>
      <c r="G78" s="28"/>
      <c r="H78" s="28"/>
    </row>
    <row r="79" spans="2:8" s="27" customFormat="1">
      <c r="B79" s="47"/>
      <c r="C79" s="47"/>
      <c r="D79" s="51"/>
      <c r="E79" s="28"/>
      <c r="F79" s="28"/>
      <c r="G79" s="28"/>
      <c r="H79" s="28"/>
    </row>
    <row r="80" spans="2:8" s="27" customFormat="1">
      <c r="B80" s="47"/>
      <c r="C80" s="47"/>
      <c r="D80" s="51"/>
      <c r="E80" s="28"/>
      <c r="F80" s="28"/>
      <c r="G80" s="28"/>
      <c r="H80" s="28"/>
    </row>
    <row r="81" spans="2:8" s="27" customFormat="1">
      <c r="B81" s="47"/>
      <c r="C81" s="47"/>
      <c r="D81" s="51"/>
      <c r="E81" s="28"/>
      <c r="F81" s="28"/>
      <c r="G81" s="28"/>
      <c r="H81" s="28"/>
    </row>
    <row r="82" spans="2:8" s="27" customFormat="1">
      <c r="B82" s="47"/>
      <c r="C82" s="47"/>
      <c r="D82" s="51"/>
      <c r="E82" s="28"/>
      <c r="F82" s="28"/>
      <c r="G82" s="28"/>
      <c r="H82" s="28"/>
    </row>
    <row r="83" spans="2:8" s="27" customFormat="1">
      <c r="B83" s="47"/>
      <c r="C83" s="47"/>
      <c r="D83" s="51"/>
      <c r="E83" s="28"/>
      <c r="F83" s="28"/>
      <c r="G83" s="28"/>
      <c r="H83" s="28"/>
    </row>
    <row r="84" spans="2:8" s="27" customFormat="1">
      <c r="B84" s="47"/>
      <c r="C84" s="47"/>
      <c r="D84" s="51"/>
      <c r="E84" s="28"/>
      <c r="F84" s="28"/>
      <c r="G84" s="28"/>
      <c r="H84" s="28"/>
    </row>
    <row r="85" spans="2:8" s="27" customFormat="1">
      <c r="B85" s="47"/>
      <c r="C85" s="47"/>
      <c r="D85" s="51"/>
      <c r="E85" s="28"/>
      <c r="F85" s="28"/>
      <c r="G85" s="28"/>
      <c r="H85" s="28"/>
    </row>
    <row r="86" spans="2:8" s="27" customFormat="1">
      <c r="B86" s="47"/>
      <c r="C86" s="47"/>
      <c r="D86" s="51"/>
      <c r="E86" s="28"/>
      <c r="F86" s="28"/>
      <c r="G86" s="28"/>
      <c r="H86" s="28"/>
    </row>
    <row r="87" spans="2:8" s="27" customFormat="1">
      <c r="B87" s="47"/>
      <c r="C87" s="47"/>
      <c r="D87" s="51"/>
      <c r="E87" s="28"/>
      <c r="F87" s="28"/>
      <c r="G87" s="28"/>
      <c r="H87" s="28"/>
    </row>
    <row r="88" spans="2:8" s="27" customFormat="1">
      <c r="B88" s="47"/>
      <c r="C88" s="47"/>
      <c r="D88" s="51"/>
      <c r="E88" s="28"/>
      <c r="F88" s="28"/>
      <c r="G88" s="28"/>
      <c r="H88" s="28"/>
    </row>
    <row r="89" spans="2:8" s="27" customFormat="1">
      <c r="B89" s="47"/>
      <c r="C89" s="47"/>
      <c r="D89" s="51"/>
      <c r="E89" s="28"/>
      <c r="F89" s="28"/>
      <c r="G89" s="28"/>
      <c r="H89" s="28"/>
    </row>
    <row r="90" spans="2:8" s="27" customFormat="1">
      <c r="B90" s="47"/>
      <c r="C90" s="47"/>
      <c r="D90" s="51"/>
      <c r="E90" s="28"/>
      <c r="F90" s="28"/>
      <c r="G90" s="28"/>
      <c r="H90" s="28"/>
    </row>
    <row r="91" spans="2:8" s="27" customFormat="1">
      <c r="B91" s="47"/>
      <c r="C91" s="47"/>
      <c r="D91" s="51"/>
      <c r="E91" s="28"/>
      <c r="F91" s="28"/>
      <c r="G91" s="28"/>
      <c r="H91" s="28"/>
    </row>
    <row r="92" spans="2:8" s="27" customFormat="1">
      <c r="B92" s="47"/>
      <c r="C92" s="47"/>
      <c r="D92" s="51"/>
      <c r="E92" s="28"/>
      <c r="F92" s="28"/>
      <c r="G92" s="28"/>
      <c r="H92" s="28"/>
    </row>
    <row r="93" spans="2:8" s="27" customFormat="1">
      <c r="B93" s="47"/>
      <c r="C93" s="47"/>
      <c r="D93" s="51"/>
      <c r="E93" s="28"/>
      <c r="F93" s="28"/>
      <c r="G93" s="28"/>
      <c r="H93" s="28"/>
    </row>
    <row r="94" spans="2:8" s="27" customFormat="1">
      <c r="B94" s="47"/>
      <c r="C94" s="47"/>
      <c r="D94" s="51"/>
      <c r="E94" s="28"/>
      <c r="F94" s="28"/>
      <c r="G94" s="28"/>
      <c r="H94" s="28"/>
    </row>
    <row r="95" spans="2:8" s="27" customFormat="1">
      <c r="B95" s="47"/>
      <c r="C95" s="47"/>
      <c r="D95" s="51"/>
      <c r="E95" s="28"/>
      <c r="F95" s="28"/>
      <c r="G95" s="28"/>
      <c r="H95" s="28"/>
    </row>
    <row r="96" spans="2:8" s="27" customFormat="1">
      <c r="B96" s="47"/>
      <c r="C96" s="47"/>
      <c r="D96" s="51"/>
      <c r="E96" s="28"/>
      <c r="F96" s="28"/>
      <c r="G96" s="28"/>
      <c r="H96" s="28"/>
    </row>
    <row r="97" spans="2:8" s="27" customFormat="1">
      <c r="B97" s="47"/>
      <c r="C97" s="47"/>
      <c r="D97" s="51"/>
      <c r="E97" s="28"/>
      <c r="F97" s="28"/>
      <c r="G97" s="28"/>
      <c r="H97" s="28"/>
    </row>
    <row r="98" spans="2:8" s="27" customFormat="1">
      <c r="B98" s="47"/>
      <c r="C98" s="47"/>
      <c r="D98" s="51"/>
      <c r="E98" s="28"/>
      <c r="F98" s="28"/>
      <c r="G98" s="28"/>
      <c r="H98" s="28"/>
    </row>
    <row r="99" spans="2:8" s="27" customFormat="1">
      <c r="B99" s="47"/>
      <c r="C99" s="47"/>
      <c r="D99" s="51"/>
      <c r="E99" s="28"/>
      <c r="F99" s="28"/>
      <c r="G99" s="28"/>
      <c r="H99" s="28"/>
    </row>
    <row r="100" spans="2:8" s="27" customFormat="1">
      <c r="B100" s="47"/>
      <c r="C100" s="47"/>
      <c r="D100" s="51"/>
      <c r="E100" s="28"/>
      <c r="F100" s="28"/>
      <c r="G100" s="28"/>
      <c r="H100" s="28"/>
    </row>
    <row r="101" spans="2:8" s="27" customFormat="1">
      <c r="B101" s="47"/>
      <c r="C101" s="47"/>
      <c r="D101" s="51"/>
      <c r="E101" s="28"/>
      <c r="F101" s="28"/>
      <c r="G101" s="28"/>
      <c r="H101" s="28"/>
    </row>
    <row r="102" spans="2:8" s="27" customFormat="1">
      <c r="B102" s="47"/>
      <c r="C102" s="47"/>
      <c r="D102" s="51"/>
      <c r="E102" s="28"/>
      <c r="F102" s="28"/>
      <c r="G102" s="28"/>
      <c r="H102" s="28"/>
    </row>
    <row r="103" spans="2:8" s="27" customFormat="1">
      <c r="B103" s="47"/>
      <c r="C103" s="47"/>
      <c r="D103" s="51"/>
      <c r="E103" s="28"/>
      <c r="F103" s="28"/>
      <c r="G103" s="28"/>
      <c r="H103" s="28"/>
    </row>
    <row r="104" spans="2:8" s="27" customFormat="1">
      <c r="B104" s="47"/>
      <c r="C104" s="47"/>
      <c r="D104" s="51"/>
      <c r="E104" s="28"/>
      <c r="F104" s="28"/>
      <c r="G104" s="28"/>
      <c r="H104" s="28"/>
    </row>
    <row r="105" spans="2:8" s="27" customFormat="1">
      <c r="B105" s="47"/>
      <c r="C105" s="47"/>
      <c r="D105" s="51"/>
      <c r="E105" s="28"/>
      <c r="F105" s="28"/>
      <c r="G105" s="28"/>
      <c r="H105" s="28"/>
    </row>
    <row r="106" spans="2:8" s="27" customFormat="1">
      <c r="B106" s="47"/>
      <c r="C106" s="47"/>
      <c r="D106" s="51"/>
      <c r="E106" s="28"/>
      <c r="F106" s="28"/>
      <c r="G106" s="28"/>
      <c r="H106" s="28"/>
    </row>
    <row r="107" spans="2:8" s="27" customFormat="1">
      <c r="B107" s="47"/>
      <c r="C107" s="47"/>
      <c r="D107" s="51"/>
      <c r="E107" s="28"/>
      <c r="F107" s="28"/>
      <c r="G107" s="28"/>
      <c r="H107" s="28"/>
    </row>
    <row r="108" spans="2:8" s="27" customFormat="1">
      <c r="B108" s="47"/>
      <c r="C108" s="47"/>
      <c r="D108" s="51"/>
      <c r="E108" s="28"/>
      <c r="F108" s="28"/>
      <c r="G108" s="28"/>
      <c r="H108" s="28"/>
    </row>
    <row r="109" spans="2:8" s="27" customFormat="1">
      <c r="B109" s="47"/>
      <c r="C109" s="47"/>
      <c r="D109" s="51"/>
      <c r="E109" s="28"/>
      <c r="F109" s="28"/>
      <c r="G109" s="28"/>
      <c r="H109" s="28"/>
    </row>
    <row r="110" spans="2:8" s="27" customFormat="1">
      <c r="B110" s="47"/>
      <c r="C110" s="47"/>
      <c r="D110" s="51"/>
      <c r="E110" s="28"/>
      <c r="F110" s="28"/>
      <c r="G110" s="28"/>
      <c r="H110" s="28"/>
    </row>
    <row r="111" spans="2:8" s="27" customFormat="1">
      <c r="B111" s="47"/>
      <c r="C111" s="47"/>
      <c r="D111" s="51"/>
      <c r="E111" s="28"/>
      <c r="F111" s="28"/>
      <c r="G111" s="28"/>
      <c r="H111" s="28"/>
    </row>
    <row r="112" spans="2:8" s="27" customFormat="1">
      <c r="B112" s="47"/>
      <c r="C112" s="47"/>
      <c r="D112" s="51"/>
      <c r="E112" s="28"/>
      <c r="F112" s="28"/>
      <c r="G112" s="28"/>
      <c r="H112" s="28"/>
    </row>
    <row r="113" spans="2:8" s="27" customFormat="1">
      <c r="B113" s="47"/>
      <c r="C113" s="47"/>
      <c r="D113" s="51"/>
      <c r="E113" s="28"/>
      <c r="F113" s="28"/>
      <c r="G113" s="28"/>
      <c r="H113" s="28"/>
    </row>
    <row r="114" spans="2:8" s="27" customFormat="1">
      <c r="B114" s="47"/>
      <c r="C114" s="47"/>
      <c r="D114" s="51"/>
      <c r="E114" s="28"/>
      <c r="F114" s="28"/>
      <c r="G114" s="28"/>
      <c r="H114" s="28"/>
    </row>
    <row r="115" spans="2:8" s="27" customFormat="1">
      <c r="B115" s="47"/>
      <c r="C115" s="47"/>
      <c r="D115" s="51"/>
      <c r="E115" s="28"/>
      <c r="F115" s="28"/>
      <c r="G115" s="28"/>
      <c r="H115" s="28"/>
    </row>
    <row r="116" spans="2:8" s="27" customFormat="1">
      <c r="B116" s="47"/>
      <c r="C116" s="47"/>
      <c r="D116" s="51"/>
      <c r="E116" s="28"/>
      <c r="F116" s="28"/>
      <c r="G116" s="28"/>
      <c r="H116" s="28"/>
    </row>
    <row r="117" spans="2:8" s="27" customFormat="1">
      <c r="B117" s="47"/>
      <c r="C117" s="47"/>
      <c r="D117" s="51"/>
      <c r="E117" s="28"/>
      <c r="F117" s="28"/>
      <c r="G117" s="28"/>
      <c r="H117" s="28"/>
    </row>
    <row r="118" spans="2:8" s="27" customFormat="1">
      <c r="B118" s="47"/>
      <c r="C118" s="47"/>
      <c r="D118" s="51"/>
      <c r="E118" s="28"/>
      <c r="F118" s="28"/>
      <c r="G118" s="28"/>
      <c r="H118" s="28"/>
    </row>
    <row r="119" spans="2:8" s="27" customFormat="1">
      <c r="B119" s="47"/>
      <c r="C119" s="47"/>
      <c r="D119" s="51"/>
      <c r="E119" s="28"/>
      <c r="F119" s="28"/>
      <c r="G119" s="28"/>
      <c r="H119" s="28"/>
    </row>
    <row r="120" spans="2:8" s="27" customFormat="1">
      <c r="B120" s="47"/>
      <c r="C120" s="47"/>
      <c r="D120" s="51"/>
      <c r="E120" s="28"/>
      <c r="F120" s="28"/>
      <c r="G120" s="28"/>
      <c r="H120" s="28"/>
    </row>
    <row r="121" spans="2:8" s="27" customFormat="1">
      <c r="B121" s="47"/>
      <c r="C121" s="47"/>
      <c r="D121" s="51"/>
      <c r="E121" s="28"/>
      <c r="F121" s="28"/>
      <c r="G121" s="28"/>
      <c r="H121" s="28"/>
    </row>
    <row r="122" spans="2:8" s="27" customFormat="1">
      <c r="B122" s="47"/>
      <c r="C122" s="47"/>
      <c r="D122" s="51"/>
      <c r="E122" s="28"/>
      <c r="F122" s="28"/>
      <c r="G122" s="28"/>
      <c r="H122" s="28"/>
    </row>
    <row r="123" spans="2:8" s="27" customFormat="1">
      <c r="B123" s="47"/>
      <c r="C123" s="47"/>
      <c r="D123" s="51"/>
      <c r="E123" s="28"/>
      <c r="F123" s="28"/>
      <c r="G123" s="28"/>
      <c r="H123" s="28"/>
    </row>
    <row r="124" spans="2:8" s="27" customFormat="1">
      <c r="B124" s="47"/>
      <c r="C124" s="47"/>
      <c r="D124" s="51"/>
      <c r="E124" s="28"/>
      <c r="F124" s="28"/>
      <c r="G124" s="28"/>
      <c r="H124" s="28"/>
    </row>
    <row r="125" spans="2:8" s="27" customFormat="1">
      <c r="B125" s="47"/>
      <c r="C125" s="47"/>
      <c r="D125" s="51"/>
      <c r="E125" s="28"/>
      <c r="F125" s="28"/>
      <c r="G125" s="28"/>
      <c r="H125" s="28"/>
    </row>
    <row r="126" spans="2:8" s="27" customFormat="1">
      <c r="B126" s="47"/>
      <c r="C126" s="47"/>
      <c r="D126" s="51"/>
      <c r="E126" s="28"/>
      <c r="F126" s="28"/>
      <c r="G126" s="28"/>
      <c r="H126" s="28"/>
    </row>
    <row r="127" spans="2:8" s="27" customFormat="1">
      <c r="B127" s="47"/>
      <c r="C127" s="47"/>
      <c r="D127" s="51"/>
      <c r="E127" s="28"/>
      <c r="F127" s="28"/>
      <c r="G127" s="28"/>
      <c r="H127" s="28"/>
    </row>
    <row r="128" spans="2:8" s="27" customFormat="1">
      <c r="B128" s="47"/>
      <c r="C128" s="47"/>
      <c r="D128" s="51"/>
      <c r="E128" s="28"/>
      <c r="F128" s="28"/>
      <c r="G128" s="28"/>
      <c r="H128" s="28"/>
    </row>
    <row r="129" spans="2:8" s="27" customFormat="1">
      <c r="B129" s="47"/>
      <c r="C129" s="47"/>
      <c r="D129" s="51"/>
      <c r="E129" s="28"/>
      <c r="F129" s="28"/>
      <c r="G129" s="28"/>
      <c r="H129" s="28"/>
    </row>
    <row r="130" spans="2:8" s="27" customFormat="1">
      <c r="B130" s="47"/>
      <c r="C130" s="47"/>
      <c r="D130" s="51"/>
      <c r="E130" s="28"/>
      <c r="F130" s="28"/>
      <c r="G130" s="28"/>
      <c r="H130" s="28"/>
    </row>
    <row r="131" spans="2:8" s="27" customFormat="1">
      <c r="B131" s="47"/>
      <c r="C131" s="47"/>
      <c r="D131" s="51"/>
      <c r="E131" s="28"/>
      <c r="F131" s="28"/>
      <c r="G131" s="28"/>
      <c r="H131" s="28"/>
    </row>
    <row r="132" spans="2:8" s="27" customFormat="1">
      <c r="B132" s="47"/>
      <c r="C132" s="47"/>
      <c r="D132" s="51"/>
      <c r="E132" s="28"/>
      <c r="F132" s="28"/>
      <c r="G132" s="28"/>
      <c r="H132" s="28"/>
    </row>
    <row r="133" spans="2:8" s="27" customFormat="1">
      <c r="B133" s="47"/>
      <c r="C133" s="47"/>
      <c r="D133" s="51"/>
      <c r="E133" s="28"/>
      <c r="F133" s="28"/>
      <c r="G133" s="28"/>
      <c r="H133" s="28"/>
    </row>
    <row r="134" spans="2:8" s="27" customFormat="1">
      <c r="B134" s="47"/>
      <c r="C134" s="47"/>
      <c r="D134" s="51"/>
      <c r="E134" s="28"/>
      <c r="F134" s="28"/>
      <c r="G134" s="28"/>
      <c r="H134" s="28"/>
    </row>
    <row r="135" spans="2:8" s="27" customFormat="1">
      <c r="B135" s="47"/>
      <c r="C135" s="47"/>
      <c r="D135" s="51"/>
      <c r="E135" s="28"/>
      <c r="F135" s="28"/>
      <c r="G135" s="28"/>
      <c r="H135" s="28"/>
    </row>
    <row r="136" spans="2:8" s="27" customFormat="1">
      <c r="B136" s="47"/>
      <c r="C136" s="47"/>
      <c r="D136" s="51"/>
      <c r="E136" s="28"/>
      <c r="F136" s="28"/>
      <c r="G136" s="28"/>
      <c r="H136" s="28"/>
    </row>
    <row r="137" spans="2:8" s="27" customFormat="1">
      <c r="B137" s="47"/>
      <c r="C137" s="47"/>
      <c r="D137" s="51"/>
      <c r="E137" s="28"/>
      <c r="F137" s="28"/>
      <c r="G137" s="28"/>
      <c r="H137" s="28"/>
    </row>
    <row r="138" spans="2:8" s="27" customFormat="1">
      <c r="B138" s="47"/>
      <c r="C138" s="47"/>
      <c r="D138" s="51"/>
      <c r="E138" s="28"/>
      <c r="F138" s="28"/>
      <c r="G138" s="28"/>
      <c r="H138" s="28"/>
    </row>
    <row r="139" spans="2:8" s="27" customFormat="1">
      <c r="B139" s="47"/>
      <c r="C139" s="47"/>
      <c r="D139" s="51"/>
      <c r="E139" s="28"/>
      <c r="F139" s="28"/>
      <c r="G139" s="28"/>
      <c r="H139" s="28"/>
    </row>
    <row r="140" spans="2:8" s="27" customFormat="1">
      <c r="B140" s="47"/>
      <c r="C140" s="47"/>
      <c r="D140" s="51"/>
      <c r="E140" s="28"/>
      <c r="F140" s="28"/>
      <c r="G140" s="28"/>
      <c r="H140" s="28"/>
    </row>
    <row r="141" spans="2:8" s="27" customFormat="1">
      <c r="B141" s="47"/>
      <c r="C141" s="47"/>
      <c r="D141" s="51"/>
      <c r="E141" s="28"/>
      <c r="F141" s="28"/>
      <c r="G141" s="28"/>
      <c r="H141" s="28"/>
    </row>
    <row r="142" spans="2:8" s="27" customFormat="1">
      <c r="B142" s="47"/>
      <c r="C142" s="47"/>
      <c r="D142" s="51"/>
      <c r="E142" s="28"/>
      <c r="F142" s="28"/>
      <c r="G142" s="28"/>
      <c r="H142" s="28"/>
    </row>
    <row r="143" spans="2:8" s="27" customFormat="1">
      <c r="B143" s="47"/>
      <c r="C143" s="47"/>
      <c r="D143" s="51"/>
      <c r="E143" s="28"/>
      <c r="F143" s="28"/>
      <c r="G143" s="28"/>
      <c r="H143" s="28"/>
    </row>
    <row r="144" spans="2:8" s="27" customFormat="1">
      <c r="B144" s="47"/>
      <c r="C144" s="47"/>
      <c r="D144" s="51"/>
      <c r="E144" s="28"/>
      <c r="F144" s="28"/>
      <c r="G144" s="28"/>
      <c r="H144" s="28"/>
    </row>
    <row r="145" spans="2:8" s="27" customFormat="1">
      <c r="B145" s="47"/>
      <c r="C145" s="47"/>
      <c r="D145" s="51"/>
      <c r="E145" s="28"/>
      <c r="F145" s="28"/>
      <c r="G145" s="28"/>
      <c r="H145" s="28"/>
    </row>
    <row r="146" spans="2:8" s="27" customFormat="1">
      <c r="B146" s="47"/>
      <c r="C146" s="47"/>
      <c r="D146" s="51"/>
      <c r="E146" s="28"/>
      <c r="F146" s="28"/>
      <c r="G146" s="28"/>
      <c r="H146" s="28"/>
    </row>
    <row r="147" spans="2:8" s="27" customFormat="1">
      <c r="B147" s="47"/>
      <c r="C147" s="47"/>
      <c r="D147" s="51"/>
      <c r="E147" s="28"/>
      <c r="F147" s="28"/>
      <c r="G147" s="28"/>
      <c r="H147" s="28"/>
    </row>
    <row r="148" spans="2:8" s="27" customFormat="1">
      <c r="B148" s="47"/>
      <c r="C148" s="47"/>
      <c r="D148" s="51"/>
      <c r="E148" s="28"/>
      <c r="F148" s="28"/>
      <c r="G148" s="28"/>
      <c r="H148" s="28"/>
    </row>
    <row r="149" spans="2:8" s="27" customFormat="1">
      <c r="B149" s="47"/>
      <c r="C149" s="47"/>
      <c r="D149" s="51"/>
      <c r="E149" s="28"/>
      <c r="F149" s="28"/>
      <c r="G149" s="28"/>
      <c r="H149" s="28"/>
    </row>
    <row r="150" spans="2:8" s="27" customFormat="1">
      <c r="B150" s="47"/>
      <c r="C150" s="47"/>
      <c r="D150" s="51"/>
      <c r="E150" s="28"/>
      <c r="F150" s="28"/>
      <c r="G150" s="28"/>
      <c r="H150" s="28"/>
    </row>
    <row r="151" spans="2:8" s="27" customFormat="1">
      <c r="B151" s="47"/>
      <c r="C151" s="47"/>
      <c r="D151" s="51"/>
      <c r="E151" s="28"/>
      <c r="F151" s="28"/>
      <c r="G151" s="28"/>
      <c r="H151" s="28"/>
    </row>
    <row r="152" spans="2:8" s="27" customFormat="1">
      <c r="B152" s="47"/>
      <c r="C152" s="47"/>
      <c r="D152" s="51"/>
      <c r="E152" s="28"/>
      <c r="F152" s="28"/>
      <c r="G152" s="28"/>
      <c r="H152" s="28"/>
    </row>
    <row r="153" spans="2:8" s="27" customFormat="1">
      <c r="B153" s="47"/>
      <c r="C153" s="47"/>
      <c r="D153" s="51"/>
      <c r="E153" s="28"/>
      <c r="F153" s="28"/>
      <c r="G153" s="28"/>
      <c r="H153" s="28"/>
    </row>
    <row r="154" spans="2:8" s="27" customFormat="1">
      <c r="B154" s="47"/>
      <c r="C154" s="47"/>
      <c r="D154" s="51"/>
      <c r="E154" s="28"/>
      <c r="F154" s="28"/>
      <c r="G154" s="28"/>
      <c r="H154" s="28"/>
    </row>
    <row r="155" spans="2:8" s="27" customFormat="1">
      <c r="B155" s="47"/>
      <c r="C155" s="47"/>
      <c r="D155" s="51"/>
      <c r="E155" s="28"/>
      <c r="F155" s="28"/>
      <c r="G155" s="28"/>
      <c r="H155" s="28"/>
    </row>
    <row r="156" spans="2:8" s="27" customFormat="1">
      <c r="B156" s="47"/>
      <c r="C156" s="47"/>
      <c r="D156" s="51"/>
      <c r="E156" s="28"/>
      <c r="F156" s="28"/>
      <c r="G156" s="28"/>
      <c r="H156" s="28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1F8D-06DF-4468-820C-F300B67B663D}">
  <sheetPr>
    <tabColor rgb="FF92D050"/>
  </sheetPr>
  <dimension ref="A1:AJ219"/>
  <sheetViews>
    <sheetView topLeftCell="A40" workbookViewId="0">
      <selection activeCell="D69" sqref="D69:D72"/>
    </sheetView>
  </sheetViews>
  <sheetFormatPr defaultColWidth="4.125" defaultRowHeight="13.5"/>
  <cols>
    <col min="1" max="1" width="29.875" style="1" customWidth="1"/>
    <col min="2" max="2" width="3.375" style="3" customWidth="1"/>
    <col min="3" max="3" width="2.875" style="3" customWidth="1"/>
    <col min="4" max="4" width="4.125" style="10" customWidth="1"/>
    <col min="5" max="5" width="4.375" style="14" customWidth="1"/>
    <col min="6" max="18" width="4.5" style="3" customWidth="1"/>
    <col min="19" max="16384" width="4.125" style="1"/>
  </cols>
  <sheetData>
    <row r="1" spans="1:36">
      <c r="A1" s="123" t="s">
        <v>395</v>
      </c>
      <c r="B1" s="250"/>
      <c r="C1" s="250"/>
    </row>
    <row r="2" spans="1:36">
      <c r="A2" s="2" t="s">
        <v>514</v>
      </c>
      <c r="B2" s="4"/>
      <c r="C2" s="4"/>
    </row>
    <row r="3" spans="1:36" s="2" customFormat="1">
      <c r="A3" s="2" t="s">
        <v>517</v>
      </c>
      <c r="B3" s="4"/>
      <c r="C3" s="4"/>
      <c r="D3" s="11"/>
      <c r="E3" s="1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1"/>
      <c r="U3" s="1"/>
      <c r="V3" s="1"/>
      <c r="W3" s="1"/>
      <c r="X3" s="1"/>
      <c r="Y3" s="1"/>
      <c r="Z3" s="1"/>
      <c r="AA3" s="1"/>
      <c r="AB3" s="1"/>
      <c r="AC3" s="206"/>
    </row>
    <row r="4" spans="1:36" ht="12.75">
      <c r="A4" s="5" t="s">
        <v>77</v>
      </c>
      <c r="B4" s="251" t="s">
        <v>248</v>
      </c>
      <c r="C4" s="251" t="s">
        <v>247</v>
      </c>
      <c r="D4" s="440" t="s">
        <v>0</v>
      </c>
      <c r="E4" s="441" t="s">
        <v>424</v>
      </c>
      <c r="F4" s="444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53"/>
    </row>
    <row r="5" spans="1:36" s="2" customFormat="1">
      <c r="A5" s="33" t="s">
        <v>396</v>
      </c>
      <c r="B5" s="270"/>
      <c r="C5" s="270"/>
      <c r="D5" s="96" t="s">
        <v>1</v>
      </c>
      <c r="E5" s="442">
        <v>0</v>
      </c>
      <c r="F5" s="448">
        <v>0</v>
      </c>
      <c r="G5" s="449">
        <v>0</v>
      </c>
      <c r="H5" s="449">
        <v>0</v>
      </c>
      <c r="I5" s="449">
        <v>0</v>
      </c>
      <c r="J5" s="449">
        <v>0</v>
      </c>
      <c r="K5" s="449">
        <v>0</v>
      </c>
      <c r="L5" s="449">
        <v>0</v>
      </c>
      <c r="M5" s="449">
        <v>0</v>
      </c>
      <c r="N5" s="449"/>
      <c r="O5" s="449"/>
      <c r="P5" s="449"/>
      <c r="Q5" s="449"/>
      <c r="R5" s="45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25" t="s">
        <v>397</v>
      </c>
      <c r="B6" s="271"/>
      <c r="C6" s="271"/>
      <c r="D6" s="131">
        <v>1.1000000000000001</v>
      </c>
      <c r="E6" s="443">
        <v>1.3888888888888887E-3</v>
      </c>
      <c r="F6" s="451">
        <f>F5+$E6</f>
        <v>1.3888888888888887E-3</v>
      </c>
      <c r="G6" s="447">
        <f t="shared" ref="G6:M21" si="0">G5+$E6</f>
        <v>1.3888888888888887E-3</v>
      </c>
      <c r="H6" s="447">
        <f t="shared" si="0"/>
        <v>1.3888888888888887E-3</v>
      </c>
      <c r="I6" s="447">
        <f t="shared" si="0"/>
        <v>1.3888888888888887E-3</v>
      </c>
      <c r="J6" s="447">
        <f t="shared" si="0"/>
        <v>1.3888888888888887E-3</v>
      </c>
      <c r="K6" s="447">
        <f t="shared" si="0"/>
        <v>1.3888888888888887E-3</v>
      </c>
      <c r="L6" s="447">
        <f t="shared" si="0"/>
        <v>1.3888888888888887E-3</v>
      </c>
      <c r="M6" s="447">
        <f t="shared" si="0"/>
        <v>1.3888888888888887E-3</v>
      </c>
      <c r="N6" s="447"/>
      <c r="O6" s="447"/>
      <c r="P6" s="447"/>
      <c r="Q6" s="447"/>
      <c r="R6" s="452"/>
    </row>
    <row r="7" spans="1:36">
      <c r="A7" s="25" t="s">
        <v>398</v>
      </c>
      <c r="B7" s="271"/>
      <c r="C7" s="271"/>
      <c r="D7" s="131">
        <v>0.4</v>
      </c>
      <c r="E7" s="443">
        <v>6.9444444444444436E-4</v>
      </c>
      <c r="F7" s="451">
        <f t="shared" ref="F7:M32" si="1">F6+$E7</f>
        <v>2.0833333333333329E-3</v>
      </c>
      <c r="G7" s="447">
        <f t="shared" si="0"/>
        <v>2.0833333333333329E-3</v>
      </c>
      <c r="H7" s="447">
        <f t="shared" si="0"/>
        <v>2.0833333333333329E-3</v>
      </c>
      <c r="I7" s="447">
        <f t="shared" si="0"/>
        <v>2.0833333333333329E-3</v>
      </c>
      <c r="J7" s="447">
        <f t="shared" si="0"/>
        <v>2.0833333333333329E-3</v>
      </c>
      <c r="K7" s="447">
        <f t="shared" si="0"/>
        <v>2.0833333333333329E-3</v>
      </c>
      <c r="L7" s="447">
        <f t="shared" si="0"/>
        <v>2.0833333333333329E-3</v>
      </c>
      <c r="M7" s="447">
        <f t="shared" si="0"/>
        <v>2.0833333333333329E-3</v>
      </c>
      <c r="N7" s="447"/>
      <c r="O7" s="447"/>
      <c r="P7" s="447"/>
      <c r="Q7" s="447"/>
      <c r="R7" s="452"/>
    </row>
    <row r="8" spans="1:36">
      <c r="A8" s="25" t="s">
        <v>399</v>
      </c>
      <c r="B8" s="271"/>
      <c r="C8" s="271"/>
      <c r="D8" s="131">
        <v>0.8</v>
      </c>
      <c r="E8" s="443">
        <v>1.3888888888888887E-3</v>
      </c>
      <c r="F8" s="451">
        <f t="shared" si="1"/>
        <v>3.4722222222222216E-3</v>
      </c>
      <c r="G8" s="447">
        <f t="shared" si="0"/>
        <v>3.4722222222222216E-3</v>
      </c>
      <c r="H8" s="447">
        <f t="shared" si="0"/>
        <v>3.4722222222222216E-3</v>
      </c>
      <c r="I8" s="447">
        <f t="shared" si="0"/>
        <v>3.4722222222222216E-3</v>
      </c>
      <c r="J8" s="447">
        <f t="shared" si="0"/>
        <v>3.4722222222222216E-3</v>
      </c>
      <c r="K8" s="447">
        <f t="shared" si="0"/>
        <v>3.4722222222222216E-3</v>
      </c>
      <c r="L8" s="447">
        <f t="shared" si="0"/>
        <v>3.4722222222222216E-3</v>
      </c>
      <c r="M8" s="447">
        <f t="shared" si="0"/>
        <v>3.4722222222222216E-3</v>
      </c>
      <c r="N8" s="447"/>
      <c r="O8" s="447"/>
      <c r="P8" s="447"/>
      <c r="Q8" s="447"/>
      <c r="R8" s="452"/>
    </row>
    <row r="9" spans="1:36">
      <c r="A9" s="25" t="s">
        <v>400</v>
      </c>
      <c r="B9" s="271"/>
      <c r="C9" s="271"/>
      <c r="D9" s="131">
        <v>1.4</v>
      </c>
      <c r="E9" s="443">
        <v>1.3888888888888887E-3</v>
      </c>
      <c r="F9" s="451">
        <f t="shared" si="1"/>
        <v>4.8611111111111103E-3</v>
      </c>
      <c r="G9" s="447">
        <f t="shared" si="0"/>
        <v>4.8611111111111103E-3</v>
      </c>
      <c r="H9" s="447">
        <f>H8+$E9</f>
        <v>4.8611111111111103E-3</v>
      </c>
      <c r="I9" s="447">
        <f t="shared" si="0"/>
        <v>4.8611111111111103E-3</v>
      </c>
      <c r="J9" s="447">
        <f t="shared" si="0"/>
        <v>4.8611111111111103E-3</v>
      </c>
      <c r="K9" s="447">
        <f t="shared" si="0"/>
        <v>4.8611111111111103E-3</v>
      </c>
      <c r="L9" s="447">
        <f t="shared" si="0"/>
        <v>4.8611111111111103E-3</v>
      </c>
      <c r="M9" s="447">
        <f t="shared" si="0"/>
        <v>4.8611111111111103E-3</v>
      </c>
      <c r="N9" s="447"/>
      <c r="O9" s="447"/>
      <c r="P9" s="447"/>
      <c r="Q9" s="447"/>
      <c r="R9" s="452"/>
    </row>
    <row r="10" spans="1:36">
      <c r="A10" s="25" t="s">
        <v>401</v>
      </c>
      <c r="B10" s="271"/>
      <c r="C10" s="271"/>
      <c r="D10" s="131">
        <v>2.7</v>
      </c>
      <c r="E10" s="443">
        <v>2.0833333333333333E-3</v>
      </c>
      <c r="F10" s="451">
        <f t="shared" si="1"/>
        <v>6.9444444444444441E-3</v>
      </c>
      <c r="G10" s="447">
        <f t="shared" si="0"/>
        <v>6.9444444444444441E-3</v>
      </c>
      <c r="H10" s="447">
        <f t="shared" si="0"/>
        <v>6.9444444444444441E-3</v>
      </c>
      <c r="I10" s="447">
        <f t="shared" si="0"/>
        <v>6.9444444444444441E-3</v>
      </c>
      <c r="J10" s="447">
        <f t="shared" si="0"/>
        <v>6.9444444444444441E-3</v>
      </c>
      <c r="K10" s="447">
        <f t="shared" si="0"/>
        <v>6.9444444444444441E-3</v>
      </c>
      <c r="L10" s="447">
        <f t="shared" si="0"/>
        <v>6.9444444444444441E-3</v>
      </c>
      <c r="M10" s="447">
        <f t="shared" si="0"/>
        <v>6.9444444444444441E-3</v>
      </c>
      <c r="N10" s="447"/>
      <c r="O10" s="447"/>
      <c r="P10" s="447"/>
      <c r="Q10" s="447"/>
      <c r="R10" s="452"/>
    </row>
    <row r="11" spans="1:36">
      <c r="A11" s="25" t="s">
        <v>402</v>
      </c>
      <c r="B11" s="271"/>
      <c r="C11" s="271"/>
      <c r="D11" s="131">
        <v>1.1000000000000001</v>
      </c>
      <c r="E11" s="443">
        <v>6.9444444444444436E-4</v>
      </c>
      <c r="F11" s="451">
        <f t="shared" si="1"/>
        <v>7.6388888888888886E-3</v>
      </c>
      <c r="G11" s="447">
        <f t="shared" si="0"/>
        <v>7.6388888888888886E-3</v>
      </c>
      <c r="H11" s="447">
        <f t="shared" si="0"/>
        <v>7.6388888888888886E-3</v>
      </c>
      <c r="I11" s="447">
        <f t="shared" si="0"/>
        <v>7.6388888888888886E-3</v>
      </c>
      <c r="J11" s="447">
        <f t="shared" si="0"/>
        <v>7.6388888888888886E-3</v>
      </c>
      <c r="K11" s="447">
        <f t="shared" si="0"/>
        <v>7.6388888888888886E-3</v>
      </c>
      <c r="L11" s="447">
        <f t="shared" si="0"/>
        <v>7.6388888888888886E-3</v>
      </c>
      <c r="M11" s="447">
        <f t="shared" si="0"/>
        <v>7.6388888888888886E-3</v>
      </c>
      <c r="N11" s="447"/>
      <c r="O11" s="447"/>
      <c r="P11" s="447"/>
      <c r="Q11" s="447"/>
      <c r="R11" s="452"/>
    </row>
    <row r="12" spans="1:36">
      <c r="A12" s="25" t="s">
        <v>403</v>
      </c>
      <c r="B12" s="271"/>
      <c r="C12" s="271"/>
      <c r="D12" s="131">
        <v>2.4</v>
      </c>
      <c r="E12" s="443">
        <v>2.0833333333333333E-3</v>
      </c>
      <c r="F12" s="451">
        <f t="shared" si="1"/>
        <v>9.7222222222222224E-3</v>
      </c>
      <c r="G12" s="447">
        <f t="shared" si="0"/>
        <v>9.7222222222222224E-3</v>
      </c>
      <c r="H12" s="447">
        <f t="shared" si="0"/>
        <v>9.7222222222222224E-3</v>
      </c>
      <c r="I12" s="447">
        <f t="shared" si="0"/>
        <v>9.7222222222222224E-3</v>
      </c>
      <c r="J12" s="447">
        <f t="shared" si="0"/>
        <v>9.7222222222222224E-3</v>
      </c>
      <c r="K12" s="447">
        <f t="shared" si="0"/>
        <v>9.7222222222222224E-3</v>
      </c>
      <c r="L12" s="447">
        <f t="shared" si="0"/>
        <v>9.7222222222222224E-3</v>
      </c>
      <c r="M12" s="447">
        <f t="shared" si="0"/>
        <v>9.7222222222222224E-3</v>
      </c>
      <c r="N12" s="447"/>
      <c r="O12" s="447"/>
      <c r="P12" s="447"/>
      <c r="Q12" s="447"/>
      <c r="R12" s="452"/>
    </row>
    <row r="13" spans="1:36">
      <c r="A13" s="25" t="s">
        <v>404</v>
      </c>
      <c r="B13" s="271"/>
      <c r="C13" s="271"/>
      <c r="D13" s="131">
        <v>1.1000000000000001</v>
      </c>
      <c r="E13" s="443">
        <v>6.9444444444444436E-4</v>
      </c>
      <c r="F13" s="451">
        <f t="shared" si="1"/>
        <v>1.0416666666666666E-2</v>
      </c>
      <c r="G13" s="447">
        <f t="shared" si="0"/>
        <v>1.0416666666666666E-2</v>
      </c>
      <c r="H13" s="447">
        <f t="shared" si="0"/>
        <v>1.0416666666666666E-2</v>
      </c>
      <c r="I13" s="447">
        <f t="shared" si="0"/>
        <v>1.0416666666666666E-2</v>
      </c>
      <c r="J13" s="447">
        <f t="shared" si="0"/>
        <v>1.0416666666666666E-2</v>
      </c>
      <c r="K13" s="447">
        <f t="shared" si="0"/>
        <v>1.0416666666666666E-2</v>
      </c>
      <c r="L13" s="447">
        <f t="shared" si="0"/>
        <v>1.0416666666666666E-2</v>
      </c>
      <c r="M13" s="447">
        <f t="shared" si="0"/>
        <v>1.0416666666666666E-2</v>
      </c>
      <c r="N13" s="447"/>
      <c r="O13" s="447"/>
      <c r="P13" s="447"/>
      <c r="Q13" s="447"/>
      <c r="R13" s="452"/>
    </row>
    <row r="14" spans="1:36">
      <c r="A14" s="25" t="s">
        <v>405</v>
      </c>
      <c r="B14" s="271"/>
      <c r="C14" s="271"/>
      <c r="D14" s="131">
        <v>1.5</v>
      </c>
      <c r="E14" s="443">
        <v>1.3888888888888889E-3</v>
      </c>
      <c r="F14" s="451">
        <f t="shared" si="1"/>
        <v>1.1805555555555555E-2</v>
      </c>
      <c r="G14" s="447">
        <f t="shared" si="0"/>
        <v>1.1805555555555555E-2</v>
      </c>
      <c r="H14" s="447">
        <f t="shared" si="0"/>
        <v>1.1805555555555555E-2</v>
      </c>
      <c r="I14" s="447">
        <f t="shared" si="0"/>
        <v>1.1805555555555555E-2</v>
      </c>
      <c r="J14" s="447">
        <f t="shared" si="0"/>
        <v>1.1805555555555555E-2</v>
      </c>
      <c r="K14" s="447">
        <f t="shared" si="0"/>
        <v>1.1805555555555555E-2</v>
      </c>
      <c r="L14" s="447">
        <f t="shared" si="0"/>
        <v>1.1805555555555555E-2</v>
      </c>
      <c r="M14" s="447">
        <f t="shared" si="0"/>
        <v>1.1805555555555555E-2</v>
      </c>
      <c r="N14" s="447"/>
      <c r="O14" s="447"/>
      <c r="P14" s="447"/>
      <c r="Q14" s="447"/>
      <c r="R14" s="452"/>
    </row>
    <row r="15" spans="1:36">
      <c r="A15" s="25" t="s">
        <v>406</v>
      </c>
      <c r="B15" s="271"/>
      <c r="C15" s="271"/>
      <c r="D15" s="131">
        <v>1.7</v>
      </c>
      <c r="E15" s="443">
        <v>1.3888888888888887E-3</v>
      </c>
      <c r="F15" s="451">
        <f t="shared" si="1"/>
        <v>1.3194444444444444E-2</v>
      </c>
      <c r="G15" s="447">
        <f t="shared" si="0"/>
        <v>1.3194444444444444E-2</v>
      </c>
      <c r="H15" s="447">
        <f t="shared" si="0"/>
        <v>1.3194444444444444E-2</v>
      </c>
      <c r="I15" s="447">
        <f t="shared" si="0"/>
        <v>1.3194444444444444E-2</v>
      </c>
      <c r="J15" s="447">
        <f t="shared" si="0"/>
        <v>1.3194444444444444E-2</v>
      </c>
      <c r="K15" s="447">
        <f t="shared" si="0"/>
        <v>1.3194444444444444E-2</v>
      </c>
      <c r="L15" s="447">
        <f t="shared" si="0"/>
        <v>1.3194444444444444E-2</v>
      </c>
      <c r="M15" s="447">
        <f t="shared" si="0"/>
        <v>1.3194444444444444E-2</v>
      </c>
      <c r="N15" s="447"/>
      <c r="O15" s="447"/>
      <c r="P15" s="447"/>
      <c r="Q15" s="447"/>
      <c r="R15" s="452"/>
    </row>
    <row r="16" spans="1:36">
      <c r="A16" s="25" t="s">
        <v>407</v>
      </c>
      <c r="B16" s="271"/>
      <c r="C16" s="271"/>
      <c r="D16" s="131">
        <v>1.2</v>
      </c>
      <c r="E16" s="443">
        <v>6.9444444444444436E-4</v>
      </c>
      <c r="F16" s="451">
        <f t="shared" si="1"/>
        <v>1.3888888888888888E-2</v>
      </c>
      <c r="G16" s="447">
        <f t="shared" si="0"/>
        <v>1.3888888888888888E-2</v>
      </c>
      <c r="H16" s="447">
        <f t="shared" si="0"/>
        <v>1.3888888888888888E-2</v>
      </c>
      <c r="I16" s="447">
        <f t="shared" si="0"/>
        <v>1.3888888888888888E-2</v>
      </c>
      <c r="J16" s="447">
        <f t="shared" si="0"/>
        <v>1.3888888888888888E-2</v>
      </c>
      <c r="K16" s="447">
        <f t="shared" si="0"/>
        <v>1.3888888888888888E-2</v>
      </c>
      <c r="L16" s="447">
        <f t="shared" si="0"/>
        <v>1.3888888888888888E-2</v>
      </c>
      <c r="M16" s="447">
        <f t="shared" si="0"/>
        <v>1.3888888888888888E-2</v>
      </c>
      <c r="N16" s="447"/>
      <c r="O16" s="447"/>
      <c r="P16" s="447"/>
      <c r="Q16" s="447"/>
      <c r="R16" s="452"/>
    </row>
    <row r="17" spans="1:36">
      <c r="A17" s="25" t="s">
        <v>408</v>
      </c>
      <c r="B17" s="271"/>
      <c r="C17" s="271"/>
      <c r="D17" s="131">
        <v>1.8</v>
      </c>
      <c r="E17" s="443">
        <v>1.3888888888888887E-3</v>
      </c>
      <c r="F17" s="451">
        <f t="shared" si="1"/>
        <v>1.5277777777777777E-2</v>
      </c>
      <c r="G17" s="447">
        <f t="shared" si="0"/>
        <v>1.5277777777777777E-2</v>
      </c>
      <c r="H17" s="447">
        <f t="shared" si="0"/>
        <v>1.5277777777777777E-2</v>
      </c>
      <c r="I17" s="447">
        <f t="shared" si="0"/>
        <v>1.5277777777777777E-2</v>
      </c>
      <c r="J17" s="447">
        <f t="shared" si="0"/>
        <v>1.5277777777777777E-2</v>
      </c>
      <c r="K17" s="447">
        <f t="shared" si="0"/>
        <v>1.5277777777777777E-2</v>
      </c>
      <c r="L17" s="447">
        <f t="shared" si="0"/>
        <v>1.5277777777777777E-2</v>
      </c>
      <c r="M17" s="447">
        <f t="shared" si="0"/>
        <v>1.5277777777777777E-2</v>
      </c>
      <c r="N17" s="447"/>
      <c r="O17" s="447"/>
      <c r="P17" s="447"/>
      <c r="Q17" s="447"/>
      <c r="R17" s="452"/>
    </row>
    <row r="18" spans="1:36">
      <c r="A18" s="25" t="s">
        <v>409</v>
      </c>
      <c r="B18" s="271"/>
      <c r="C18" s="271"/>
      <c r="D18" s="131">
        <v>1.6</v>
      </c>
      <c r="E18" s="443">
        <v>1.3888888888888887E-3</v>
      </c>
      <c r="F18" s="451">
        <f t="shared" si="1"/>
        <v>1.6666666666666666E-2</v>
      </c>
      <c r="G18" s="447">
        <f t="shared" si="0"/>
        <v>1.6666666666666666E-2</v>
      </c>
      <c r="H18" s="447">
        <f t="shared" si="0"/>
        <v>1.6666666666666666E-2</v>
      </c>
      <c r="I18" s="447">
        <f t="shared" si="0"/>
        <v>1.6666666666666666E-2</v>
      </c>
      <c r="J18" s="447">
        <f t="shared" si="0"/>
        <v>1.6666666666666666E-2</v>
      </c>
      <c r="K18" s="447">
        <f t="shared" si="0"/>
        <v>1.6666666666666666E-2</v>
      </c>
      <c r="L18" s="447">
        <f t="shared" si="0"/>
        <v>1.6666666666666666E-2</v>
      </c>
      <c r="M18" s="447">
        <f t="shared" si="0"/>
        <v>1.6666666666666666E-2</v>
      </c>
      <c r="N18" s="447"/>
      <c r="O18" s="447"/>
      <c r="P18" s="447"/>
      <c r="Q18" s="447"/>
      <c r="R18" s="452"/>
    </row>
    <row r="19" spans="1:36">
      <c r="A19" s="25" t="s">
        <v>410</v>
      </c>
      <c r="B19" s="271"/>
      <c r="C19" s="271"/>
      <c r="D19" s="131">
        <v>2</v>
      </c>
      <c r="E19" s="443">
        <v>1.3888888888888887E-3</v>
      </c>
      <c r="F19" s="451">
        <f t="shared" si="1"/>
        <v>1.8055555555555554E-2</v>
      </c>
      <c r="G19" s="447">
        <f t="shared" si="0"/>
        <v>1.8055555555555554E-2</v>
      </c>
      <c r="H19" s="447">
        <f t="shared" si="0"/>
        <v>1.8055555555555554E-2</v>
      </c>
      <c r="I19" s="447">
        <f t="shared" si="0"/>
        <v>1.8055555555555554E-2</v>
      </c>
      <c r="J19" s="447">
        <f t="shared" si="0"/>
        <v>1.8055555555555554E-2</v>
      </c>
      <c r="K19" s="447">
        <f t="shared" si="0"/>
        <v>1.8055555555555554E-2</v>
      </c>
      <c r="L19" s="447">
        <f t="shared" si="0"/>
        <v>1.8055555555555554E-2</v>
      </c>
      <c r="M19" s="447">
        <f t="shared" si="0"/>
        <v>1.8055555555555554E-2</v>
      </c>
      <c r="N19" s="447"/>
      <c r="O19" s="447"/>
      <c r="P19" s="447"/>
      <c r="Q19" s="447"/>
      <c r="R19" s="452"/>
    </row>
    <row r="20" spans="1:36">
      <c r="A20" s="25" t="s">
        <v>411</v>
      </c>
      <c r="B20" s="271"/>
      <c r="C20" s="271"/>
      <c r="D20" s="131">
        <v>1.8</v>
      </c>
      <c r="E20" s="443">
        <v>1.3888888888888887E-3</v>
      </c>
      <c r="F20" s="451">
        <f t="shared" si="1"/>
        <v>1.9444444444444441E-2</v>
      </c>
      <c r="G20" s="447">
        <f t="shared" si="0"/>
        <v>1.9444444444444441E-2</v>
      </c>
      <c r="H20" s="447">
        <f t="shared" si="0"/>
        <v>1.9444444444444441E-2</v>
      </c>
      <c r="I20" s="447">
        <f t="shared" si="0"/>
        <v>1.9444444444444441E-2</v>
      </c>
      <c r="J20" s="447">
        <f t="shared" si="0"/>
        <v>1.9444444444444441E-2</v>
      </c>
      <c r="K20" s="447">
        <f t="shared" si="0"/>
        <v>1.9444444444444441E-2</v>
      </c>
      <c r="L20" s="447">
        <f t="shared" si="0"/>
        <v>1.9444444444444441E-2</v>
      </c>
      <c r="M20" s="447">
        <f t="shared" si="0"/>
        <v>1.9444444444444441E-2</v>
      </c>
      <c r="N20" s="447"/>
      <c r="O20" s="447"/>
      <c r="P20" s="447"/>
      <c r="Q20" s="447"/>
      <c r="R20" s="452"/>
    </row>
    <row r="21" spans="1:36">
      <c r="A21" s="25" t="s">
        <v>412</v>
      </c>
      <c r="B21" s="271"/>
      <c r="C21" s="271"/>
      <c r="D21" s="131">
        <v>1.7</v>
      </c>
      <c r="E21" s="443">
        <v>1.3888888888888887E-3</v>
      </c>
      <c r="F21" s="451">
        <f t="shared" si="1"/>
        <v>2.0833333333333329E-2</v>
      </c>
      <c r="G21" s="447">
        <f t="shared" si="0"/>
        <v>2.0833333333333329E-2</v>
      </c>
      <c r="H21" s="447">
        <f t="shared" si="0"/>
        <v>2.0833333333333329E-2</v>
      </c>
      <c r="I21" s="447">
        <f t="shared" si="0"/>
        <v>2.0833333333333329E-2</v>
      </c>
      <c r="J21" s="447">
        <f t="shared" si="0"/>
        <v>2.0833333333333329E-2</v>
      </c>
      <c r="K21" s="447">
        <f t="shared" si="0"/>
        <v>2.0833333333333329E-2</v>
      </c>
      <c r="L21" s="447">
        <f t="shared" si="0"/>
        <v>2.0833333333333329E-2</v>
      </c>
      <c r="M21" s="447">
        <f t="shared" si="0"/>
        <v>2.0833333333333329E-2</v>
      </c>
      <c r="N21" s="447"/>
      <c r="O21" s="447"/>
      <c r="P21" s="447"/>
      <c r="Q21" s="447"/>
      <c r="R21" s="452"/>
    </row>
    <row r="22" spans="1:36">
      <c r="A22" s="25" t="s">
        <v>413</v>
      </c>
      <c r="B22" s="271"/>
      <c r="C22" s="271"/>
      <c r="D22" s="131">
        <v>0.9</v>
      </c>
      <c r="E22" s="443">
        <v>6.9444444444444436E-4</v>
      </c>
      <c r="F22" s="451">
        <f t="shared" si="1"/>
        <v>2.1527777777777774E-2</v>
      </c>
      <c r="G22" s="447">
        <f t="shared" si="1"/>
        <v>2.1527777777777774E-2</v>
      </c>
      <c r="H22" s="447">
        <f t="shared" si="1"/>
        <v>2.1527777777777774E-2</v>
      </c>
      <c r="I22" s="447">
        <f t="shared" si="1"/>
        <v>2.1527777777777774E-2</v>
      </c>
      <c r="J22" s="447">
        <f t="shared" si="1"/>
        <v>2.1527777777777774E-2</v>
      </c>
      <c r="K22" s="447">
        <f t="shared" si="1"/>
        <v>2.1527777777777774E-2</v>
      </c>
      <c r="L22" s="447">
        <f t="shared" si="1"/>
        <v>2.1527777777777774E-2</v>
      </c>
      <c r="M22" s="447">
        <f t="shared" si="1"/>
        <v>2.1527777777777774E-2</v>
      </c>
      <c r="N22" s="447"/>
      <c r="O22" s="447"/>
      <c r="P22" s="447"/>
      <c r="Q22" s="447"/>
      <c r="R22" s="452"/>
    </row>
    <row r="23" spans="1:36">
      <c r="A23" s="25" t="s">
        <v>414</v>
      </c>
      <c r="B23" s="271"/>
      <c r="C23" s="271"/>
      <c r="D23" s="131">
        <v>1.1000000000000001</v>
      </c>
      <c r="E23" s="443">
        <v>1.3888888888888887E-3</v>
      </c>
      <c r="F23" s="451">
        <f t="shared" si="1"/>
        <v>2.2916666666666662E-2</v>
      </c>
      <c r="G23" s="447">
        <f t="shared" si="1"/>
        <v>2.2916666666666662E-2</v>
      </c>
      <c r="H23" s="447">
        <f t="shared" si="1"/>
        <v>2.2916666666666662E-2</v>
      </c>
      <c r="I23" s="447">
        <f t="shared" si="1"/>
        <v>2.2916666666666662E-2</v>
      </c>
      <c r="J23" s="447">
        <f t="shared" si="1"/>
        <v>2.2916666666666662E-2</v>
      </c>
      <c r="K23" s="447">
        <f t="shared" si="1"/>
        <v>2.2916666666666662E-2</v>
      </c>
      <c r="L23" s="447">
        <f t="shared" si="1"/>
        <v>2.2916666666666662E-2</v>
      </c>
      <c r="M23" s="447">
        <f t="shared" si="1"/>
        <v>2.2916666666666662E-2</v>
      </c>
      <c r="N23" s="447"/>
      <c r="O23" s="447"/>
      <c r="P23" s="447"/>
      <c r="Q23" s="447"/>
      <c r="R23" s="452"/>
    </row>
    <row r="24" spans="1:36">
      <c r="A24" s="25" t="s">
        <v>415</v>
      </c>
      <c r="B24" s="271"/>
      <c r="C24" s="271"/>
      <c r="D24" s="131">
        <v>2.1</v>
      </c>
      <c r="E24" s="443">
        <v>1.3888888888888887E-3</v>
      </c>
      <c r="F24" s="451">
        <f t="shared" si="1"/>
        <v>2.4305555555555549E-2</v>
      </c>
      <c r="G24" s="447">
        <f t="shared" si="1"/>
        <v>2.4305555555555549E-2</v>
      </c>
      <c r="H24" s="447">
        <f t="shared" si="1"/>
        <v>2.4305555555555549E-2</v>
      </c>
      <c r="I24" s="447">
        <f t="shared" si="1"/>
        <v>2.4305555555555549E-2</v>
      </c>
      <c r="J24" s="447">
        <f t="shared" si="1"/>
        <v>2.4305555555555549E-2</v>
      </c>
      <c r="K24" s="447">
        <f t="shared" si="1"/>
        <v>2.4305555555555549E-2</v>
      </c>
      <c r="L24" s="447">
        <f t="shared" si="1"/>
        <v>2.4305555555555549E-2</v>
      </c>
      <c r="M24" s="447">
        <f t="shared" si="1"/>
        <v>2.4305555555555549E-2</v>
      </c>
      <c r="N24" s="447"/>
      <c r="O24" s="447"/>
      <c r="P24" s="447"/>
      <c r="Q24" s="447"/>
      <c r="R24" s="452"/>
    </row>
    <row r="25" spans="1:36">
      <c r="A25" s="25" t="s">
        <v>416</v>
      </c>
      <c r="B25" s="272"/>
      <c r="C25" s="272"/>
      <c r="D25" s="131">
        <v>2</v>
      </c>
      <c r="E25" s="443">
        <v>1.3888888888888887E-3</v>
      </c>
      <c r="F25" s="451">
        <f t="shared" si="1"/>
        <v>2.5694444444444436E-2</v>
      </c>
      <c r="G25" s="447">
        <f t="shared" si="1"/>
        <v>2.5694444444444436E-2</v>
      </c>
      <c r="H25" s="447">
        <f t="shared" si="1"/>
        <v>2.5694444444444436E-2</v>
      </c>
      <c r="I25" s="447">
        <f t="shared" si="1"/>
        <v>2.5694444444444436E-2</v>
      </c>
      <c r="J25" s="447">
        <f t="shared" si="1"/>
        <v>2.5694444444444436E-2</v>
      </c>
      <c r="K25" s="447">
        <f t="shared" si="1"/>
        <v>2.5694444444444436E-2</v>
      </c>
      <c r="L25" s="447">
        <f t="shared" si="1"/>
        <v>2.5694444444444436E-2</v>
      </c>
      <c r="M25" s="447">
        <f t="shared" si="1"/>
        <v>2.5694444444444436E-2</v>
      </c>
      <c r="N25" s="447"/>
      <c r="O25" s="447"/>
      <c r="P25" s="447"/>
      <c r="Q25" s="447"/>
      <c r="R25" s="452"/>
    </row>
    <row r="26" spans="1:36">
      <c r="A26" s="25" t="s">
        <v>417</v>
      </c>
      <c r="B26" s="271"/>
      <c r="C26" s="271"/>
      <c r="D26" s="131">
        <v>2.9</v>
      </c>
      <c r="E26" s="443">
        <v>2.0833333333333333E-3</v>
      </c>
      <c r="F26" s="451">
        <f t="shared" si="1"/>
        <v>2.7777777777777769E-2</v>
      </c>
      <c r="G26" s="447">
        <f t="shared" si="1"/>
        <v>2.7777777777777769E-2</v>
      </c>
      <c r="H26" s="447">
        <f t="shared" si="1"/>
        <v>2.7777777777777769E-2</v>
      </c>
      <c r="I26" s="447">
        <f t="shared" si="1"/>
        <v>2.7777777777777769E-2</v>
      </c>
      <c r="J26" s="447">
        <f t="shared" si="1"/>
        <v>2.7777777777777769E-2</v>
      </c>
      <c r="K26" s="447">
        <f t="shared" si="1"/>
        <v>2.7777777777777769E-2</v>
      </c>
      <c r="L26" s="447">
        <f t="shared" si="1"/>
        <v>2.7777777777777769E-2</v>
      </c>
      <c r="M26" s="447">
        <f t="shared" si="1"/>
        <v>2.7777777777777769E-2</v>
      </c>
      <c r="N26" s="447"/>
      <c r="O26" s="447"/>
      <c r="P26" s="447"/>
      <c r="Q26" s="447"/>
      <c r="R26" s="452"/>
    </row>
    <row r="27" spans="1:36" s="27" customFormat="1">
      <c r="A27" s="25" t="s">
        <v>418</v>
      </c>
      <c r="B27" s="271"/>
      <c r="C27" s="271"/>
      <c r="D27" s="131">
        <v>2.7</v>
      </c>
      <c r="E27" s="443">
        <v>2.0833333333333333E-3</v>
      </c>
      <c r="F27" s="451">
        <f t="shared" si="1"/>
        <v>2.9861111111111102E-2</v>
      </c>
      <c r="G27" s="447">
        <f t="shared" si="1"/>
        <v>2.9861111111111102E-2</v>
      </c>
      <c r="H27" s="447">
        <f t="shared" si="1"/>
        <v>2.9861111111111102E-2</v>
      </c>
      <c r="I27" s="447">
        <f t="shared" si="1"/>
        <v>2.9861111111111102E-2</v>
      </c>
      <c r="J27" s="447">
        <f t="shared" si="1"/>
        <v>2.9861111111111102E-2</v>
      </c>
      <c r="K27" s="447">
        <f t="shared" si="1"/>
        <v>2.9861111111111102E-2</v>
      </c>
      <c r="L27" s="447">
        <f t="shared" si="1"/>
        <v>2.9861111111111102E-2</v>
      </c>
      <c r="M27" s="447">
        <f t="shared" si="1"/>
        <v>2.9861111111111102E-2</v>
      </c>
      <c r="N27" s="447"/>
      <c r="O27" s="447"/>
      <c r="P27" s="447"/>
      <c r="Q27" s="447"/>
      <c r="R27" s="45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25" t="s">
        <v>419</v>
      </c>
      <c r="B28" s="273"/>
      <c r="C28" s="273"/>
      <c r="D28" s="131">
        <v>1.1000000000000001</v>
      </c>
      <c r="E28" s="443">
        <v>1.3888888888888887E-3</v>
      </c>
      <c r="F28" s="451">
        <f t="shared" si="1"/>
        <v>3.124999999999999E-2</v>
      </c>
      <c r="G28" s="447">
        <f t="shared" si="1"/>
        <v>3.124999999999999E-2</v>
      </c>
      <c r="H28" s="447">
        <f t="shared" si="1"/>
        <v>3.124999999999999E-2</v>
      </c>
      <c r="I28" s="447">
        <f t="shared" si="1"/>
        <v>3.124999999999999E-2</v>
      </c>
      <c r="J28" s="447">
        <f t="shared" si="1"/>
        <v>3.124999999999999E-2</v>
      </c>
      <c r="K28" s="447">
        <f t="shared" si="1"/>
        <v>3.124999999999999E-2</v>
      </c>
      <c r="L28" s="447">
        <f t="shared" si="1"/>
        <v>3.124999999999999E-2</v>
      </c>
      <c r="M28" s="447">
        <f t="shared" si="1"/>
        <v>3.124999999999999E-2</v>
      </c>
      <c r="N28" s="447"/>
      <c r="O28" s="447"/>
      <c r="P28" s="447"/>
      <c r="Q28" s="447"/>
      <c r="R28" s="452"/>
    </row>
    <row r="29" spans="1:36">
      <c r="A29" s="25" t="s">
        <v>420</v>
      </c>
      <c r="B29" s="271"/>
      <c r="C29" s="271"/>
      <c r="D29" s="131">
        <v>0.5</v>
      </c>
      <c r="E29" s="443">
        <v>6.9444444444444436E-4</v>
      </c>
      <c r="F29" s="451">
        <f t="shared" si="1"/>
        <v>3.1944444444444435E-2</v>
      </c>
      <c r="G29" s="447">
        <f t="shared" si="1"/>
        <v>3.1944444444444435E-2</v>
      </c>
      <c r="H29" s="447">
        <f t="shared" si="1"/>
        <v>3.1944444444444435E-2</v>
      </c>
      <c r="I29" s="447">
        <f t="shared" si="1"/>
        <v>3.1944444444444435E-2</v>
      </c>
      <c r="J29" s="447">
        <f t="shared" si="1"/>
        <v>3.1944444444444435E-2</v>
      </c>
      <c r="K29" s="447">
        <f t="shared" si="1"/>
        <v>3.1944444444444435E-2</v>
      </c>
      <c r="L29" s="447">
        <f t="shared" si="1"/>
        <v>3.1944444444444435E-2</v>
      </c>
      <c r="M29" s="447">
        <f t="shared" si="1"/>
        <v>3.1944444444444435E-2</v>
      </c>
      <c r="N29" s="447"/>
      <c r="O29" s="447"/>
      <c r="P29" s="447"/>
      <c r="Q29" s="447"/>
      <c r="R29" s="452"/>
    </row>
    <row r="30" spans="1:36">
      <c r="A30" s="25" t="s">
        <v>421</v>
      </c>
      <c r="B30" s="271"/>
      <c r="C30" s="271"/>
      <c r="D30" s="139">
        <v>3.6</v>
      </c>
      <c r="E30" s="443">
        <v>2.7777777777777775E-3</v>
      </c>
      <c r="F30" s="451">
        <f t="shared" si="1"/>
        <v>3.472222222222221E-2</v>
      </c>
      <c r="G30" s="447">
        <f t="shared" si="1"/>
        <v>3.472222222222221E-2</v>
      </c>
      <c r="H30" s="447">
        <f t="shared" si="1"/>
        <v>3.472222222222221E-2</v>
      </c>
      <c r="I30" s="447">
        <f t="shared" si="1"/>
        <v>3.472222222222221E-2</v>
      </c>
      <c r="J30" s="447">
        <f t="shared" si="1"/>
        <v>3.472222222222221E-2</v>
      </c>
      <c r="K30" s="447">
        <f t="shared" si="1"/>
        <v>3.472222222222221E-2</v>
      </c>
      <c r="L30" s="447">
        <f t="shared" si="1"/>
        <v>3.472222222222221E-2</v>
      </c>
      <c r="M30" s="447">
        <f t="shared" si="1"/>
        <v>3.472222222222221E-2</v>
      </c>
      <c r="N30" s="447"/>
      <c r="O30" s="447"/>
      <c r="P30" s="447"/>
      <c r="Q30" s="447"/>
      <c r="R30" s="454"/>
    </row>
    <row r="31" spans="1:36">
      <c r="A31" s="25" t="s">
        <v>422</v>
      </c>
      <c r="B31" s="271"/>
      <c r="C31" s="271"/>
      <c r="D31" s="131">
        <v>0.6</v>
      </c>
      <c r="E31" s="443">
        <v>1.3888888888888887E-3</v>
      </c>
      <c r="F31" s="451">
        <f t="shared" si="1"/>
        <v>3.6111111111111101E-2</v>
      </c>
      <c r="G31" s="447">
        <f t="shared" si="1"/>
        <v>3.6111111111111101E-2</v>
      </c>
      <c r="H31" s="447">
        <f t="shared" si="1"/>
        <v>3.6111111111111101E-2</v>
      </c>
      <c r="I31" s="447">
        <f t="shared" si="1"/>
        <v>3.6111111111111101E-2</v>
      </c>
      <c r="J31" s="447">
        <f t="shared" si="1"/>
        <v>3.6111111111111101E-2</v>
      </c>
      <c r="K31" s="447">
        <f t="shared" si="1"/>
        <v>3.6111111111111101E-2</v>
      </c>
      <c r="L31" s="447">
        <f t="shared" si="1"/>
        <v>3.6111111111111101E-2</v>
      </c>
      <c r="M31" s="447">
        <f t="shared" si="1"/>
        <v>3.6111111111111101E-2</v>
      </c>
      <c r="N31" s="447"/>
      <c r="O31" s="447"/>
      <c r="P31" s="447"/>
      <c r="Q31" s="447"/>
      <c r="R31" s="452"/>
    </row>
    <row r="32" spans="1:36">
      <c r="A32" s="22" t="s">
        <v>423</v>
      </c>
      <c r="B32" s="270"/>
      <c r="C32" s="270"/>
      <c r="D32" s="133">
        <v>1.5</v>
      </c>
      <c r="E32" s="455">
        <v>2.0833333333333333E-3</v>
      </c>
      <c r="F32" s="456">
        <f t="shared" si="1"/>
        <v>3.8194444444444434E-2</v>
      </c>
      <c r="G32" s="446">
        <f t="shared" si="1"/>
        <v>3.8194444444444434E-2</v>
      </c>
      <c r="H32" s="446">
        <f t="shared" si="1"/>
        <v>3.8194444444444434E-2</v>
      </c>
      <c r="I32" s="446">
        <f t="shared" si="1"/>
        <v>3.8194444444444434E-2</v>
      </c>
      <c r="J32" s="446">
        <f t="shared" si="1"/>
        <v>3.8194444444444434E-2</v>
      </c>
      <c r="K32" s="446">
        <f t="shared" si="1"/>
        <v>3.8194444444444434E-2</v>
      </c>
      <c r="L32" s="446">
        <f t="shared" si="1"/>
        <v>3.8194444444444434E-2</v>
      </c>
      <c r="M32" s="446">
        <f t="shared" si="1"/>
        <v>3.8194444444444434E-2</v>
      </c>
      <c r="N32" s="446"/>
      <c r="O32" s="446"/>
      <c r="P32" s="446"/>
      <c r="Q32" s="446"/>
      <c r="R32" s="454"/>
    </row>
    <row r="33" spans="1:36" s="2" customFormat="1">
      <c r="A33" s="78" t="s">
        <v>64</v>
      </c>
      <c r="B33" s="252"/>
      <c r="C33" s="252"/>
      <c r="D33" s="79">
        <f>SUM(D6:D32)</f>
        <v>43.300000000000011</v>
      </c>
      <c r="E33" s="204"/>
      <c r="F33" s="88">
        <f>$D33</f>
        <v>43.300000000000011</v>
      </c>
      <c r="G33" s="457">
        <f t="shared" ref="G33:M38" si="2">$D33</f>
        <v>43.300000000000011</v>
      </c>
      <c r="H33" s="457">
        <f t="shared" si="2"/>
        <v>43.300000000000011</v>
      </c>
      <c r="I33" s="457">
        <f t="shared" si="2"/>
        <v>43.300000000000011</v>
      </c>
      <c r="J33" s="457">
        <f t="shared" si="2"/>
        <v>43.300000000000011</v>
      </c>
      <c r="K33" s="457">
        <f t="shared" si="2"/>
        <v>43.300000000000011</v>
      </c>
      <c r="L33" s="457">
        <f t="shared" si="2"/>
        <v>43.300000000000011</v>
      </c>
      <c r="M33" s="457">
        <f t="shared" si="2"/>
        <v>43.300000000000011</v>
      </c>
      <c r="N33" s="457"/>
      <c r="O33" s="457"/>
      <c r="P33" s="457"/>
      <c r="Q33" s="457"/>
      <c r="R33" s="45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2" customFormat="1">
      <c r="A34" s="78" t="s">
        <v>498</v>
      </c>
      <c r="B34" s="252"/>
      <c r="C34" s="252"/>
      <c r="D34" s="79">
        <f>SUM(D6:D11)</f>
        <v>7.5</v>
      </c>
      <c r="E34" s="204"/>
      <c r="F34" s="88">
        <f t="shared" ref="F34:F38" si="3">$D34</f>
        <v>7.5</v>
      </c>
      <c r="G34" s="457">
        <f t="shared" si="2"/>
        <v>7.5</v>
      </c>
      <c r="H34" s="457">
        <f t="shared" si="2"/>
        <v>7.5</v>
      </c>
      <c r="I34" s="457">
        <f t="shared" si="2"/>
        <v>7.5</v>
      </c>
      <c r="J34" s="457">
        <f t="shared" si="2"/>
        <v>7.5</v>
      </c>
      <c r="K34" s="457">
        <f t="shared" si="2"/>
        <v>7.5</v>
      </c>
      <c r="L34" s="457">
        <f t="shared" si="2"/>
        <v>7.5</v>
      </c>
      <c r="M34" s="457">
        <f t="shared" si="2"/>
        <v>7.5</v>
      </c>
      <c r="N34" s="457"/>
      <c r="O34" s="457"/>
      <c r="P34" s="457"/>
      <c r="Q34" s="457"/>
      <c r="R34" s="45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2" customFormat="1">
      <c r="A35" s="78" t="s">
        <v>499</v>
      </c>
      <c r="B35" s="252"/>
      <c r="C35" s="252"/>
      <c r="D35" s="79">
        <f>SUM(D12:D18)</f>
        <v>11.3</v>
      </c>
      <c r="E35" s="204"/>
      <c r="F35" s="88">
        <f t="shared" si="3"/>
        <v>11.3</v>
      </c>
      <c r="G35" s="457">
        <f t="shared" si="2"/>
        <v>11.3</v>
      </c>
      <c r="H35" s="457">
        <f t="shared" si="2"/>
        <v>11.3</v>
      </c>
      <c r="I35" s="457">
        <f t="shared" si="2"/>
        <v>11.3</v>
      </c>
      <c r="J35" s="457">
        <f t="shared" si="2"/>
        <v>11.3</v>
      </c>
      <c r="K35" s="457">
        <f t="shared" si="2"/>
        <v>11.3</v>
      </c>
      <c r="L35" s="457">
        <f t="shared" si="2"/>
        <v>11.3</v>
      </c>
      <c r="M35" s="457">
        <f t="shared" si="2"/>
        <v>11.3</v>
      </c>
      <c r="N35" s="457"/>
      <c r="O35" s="457"/>
      <c r="P35" s="457"/>
      <c r="Q35" s="457"/>
      <c r="R35" s="458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2" customFormat="1">
      <c r="A36" s="78" t="s">
        <v>500</v>
      </c>
      <c r="B36" s="252"/>
      <c r="C36" s="252"/>
      <c r="D36" s="79">
        <f>SUM(D19:D26)</f>
        <v>14.5</v>
      </c>
      <c r="E36" s="204"/>
      <c r="F36" s="88">
        <f t="shared" si="3"/>
        <v>14.5</v>
      </c>
      <c r="G36" s="457">
        <f t="shared" si="2"/>
        <v>14.5</v>
      </c>
      <c r="H36" s="457">
        <f t="shared" si="2"/>
        <v>14.5</v>
      </c>
      <c r="I36" s="457">
        <f t="shared" si="2"/>
        <v>14.5</v>
      </c>
      <c r="J36" s="457">
        <f t="shared" si="2"/>
        <v>14.5</v>
      </c>
      <c r="K36" s="457">
        <f t="shared" si="2"/>
        <v>14.5</v>
      </c>
      <c r="L36" s="457">
        <f t="shared" si="2"/>
        <v>14.5</v>
      </c>
      <c r="M36" s="457">
        <f t="shared" si="2"/>
        <v>14.5</v>
      </c>
      <c r="N36" s="457"/>
      <c r="O36" s="457"/>
      <c r="P36" s="457"/>
      <c r="Q36" s="457"/>
      <c r="R36" s="458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2" customFormat="1">
      <c r="A37" s="78" t="s">
        <v>501</v>
      </c>
      <c r="B37" s="252"/>
      <c r="C37" s="252"/>
      <c r="D37" s="79">
        <f>D27</f>
        <v>2.7</v>
      </c>
      <c r="E37" s="204"/>
      <c r="F37" s="88">
        <f t="shared" si="3"/>
        <v>2.7</v>
      </c>
      <c r="G37" s="457">
        <f t="shared" si="2"/>
        <v>2.7</v>
      </c>
      <c r="H37" s="457">
        <f t="shared" si="2"/>
        <v>2.7</v>
      </c>
      <c r="I37" s="457">
        <f t="shared" si="2"/>
        <v>2.7</v>
      </c>
      <c r="J37" s="457">
        <f t="shared" si="2"/>
        <v>2.7</v>
      </c>
      <c r="K37" s="457">
        <f t="shared" si="2"/>
        <v>2.7</v>
      </c>
      <c r="L37" s="457">
        <f t="shared" si="2"/>
        <v>2.7</v>
      </c>
      <c r="M37" s="457">
        <f t="shared" si="2"/>
        <v>2.7</v>
      </c>
      <c r="N37" s="457"/>
      <c r="O37" s="457"/>
      <c r="P37" s="457"/>
      <c r="Q37" s="457"/>
      <c r="R37" s="458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2" customFormat="1">
      <c r="A38" s="78" t="s">
        <v>502</v>
      </c>
      <c r="B38" s="252"/>
      <c r="C38" s="252"/>
      <c r="D38" s="79">
        <f>SUM(D28:D32)</f>
        <v>7.3</v>
      </c>
      <c r="E38" s="204"/>
      <c r="F38" s="88">
        <f t="shared" si="3"/>
        <v>7.3</v>
      </c>
      <c r="G38" s="457">
        <f t="shared" si="2"/>
        <v>7.3</v>
      </c>
      <c r="H38" s="457">
        <f t="shared" si="2"/>
        <v>7.3</v>
      </c>
      <c r="I38" s="457">
        <f t="shared" si="2"/>
        <v>7.3</v>
      </c>
      <c r="J38" s="457">
        <f t="shared" si="2"/>
        <v>7.3</v>
      </c>
      <c r="K38" s="457">
        <f t="shared" si="2"/>
        <v>7.3</v>
      </c>
      <c r="L38" s="457">
        <f t="shared" si="2"/>
        <v>7.3</v>
      </c>
      <c r="M38" s="457">
        <f t="shared" si="2"/>
        <v>7.3</v>
      </c>
      <c r="N38" s="457"/>
      <c r="O38" s="457"/>
      <c r="P38" s="457"/>
      <c r="Q38" s="457"/>
      <c r="R38" s="45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B39" s="28"/>
      <c r="C39" s="2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36" s="2" customFormat="1" ht="12.75">
      <c r="A40" s="5" t="s">
        <v>77</v>
      </c>
      <c r="B40" s="251" t="s">
        <v>248</v>
      </c>
      <c r="C40" s="251" t="s">
        <v>247</v>
      </c>
      <c r="D40" s="440" t="s">
        <v>0</v>
      </c>
      <c r="E40" s="441" t="s">
        <v>424</v>
      </c>
      <c r="F40" s="444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5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>
      <c r="A41" s="33" t="s">
        <v>423</v>
      </c>
      <c r="B41" s="270"/>
      <c r="C41" s="270"/>
      <c r="D41" s="96" t="s">
        <v>1</v>
      </c>
      <c r="E41" s="442">
        <v>0</v>
      </c>
      <c r="F41" s="448">
        <v>0</v>
      </c>
      <c r="G41" s="449">
        <v>0</v>
      </c>
      <c r="H41" s="449">
        <v>0</v>
      </c>
      <c r="I41" s="449">
        <v>0</v>
      </c>
      <c r="J41" s="449">
        <v>0</v>
      </c>
      <c r="K41" s="449">
        <v>0</v>
      </c>
      <c r="L41" s="449">
        <v>0</v>
      </c>
      <c r="M41" s="449">
        <v>0</v>
      </c>
      <c r="N41" s="449"/>
      <c r="O41" s="449"/>
      <c r="P41" s="449"/>
      <c r="Q41" s="449"/>
      <c r="R41" s="450"/>
    </row>
    <row r="42" spans="1:36">
      <c r="A42" s="25" t="s">
        <v>425</v>
      </c>
      <c r="B42" s="271"/>
      <c r="C42" s="271"/>
      <c r="D42" s="131">
        <v>2.1</v>
      </c>
      <c r="E42" s="443">
        <v>2.0833333333333333E-3</v>
      </c>
      <c r="F42" s="451">
        <f>F41+$E42</f>
        <v>2.0833333333333333E-3</v>
      </c>
      <c r="G42" s="447">
        <f t="shared" ref="G42:M57" si="4">G41+$E42</f>
        <v>2.0833333333333333E-3</v>
      </c>
      <c r="H42" s="447">
        <f t="shared" si="4"/>
        <v>2.0833333333333333E-3</v>
      </c>
      <c r="I42" s="447">
        <f t="shared" si="4"/>
        <v>2.0833333333333333E-3</v>
      </c>
      <c r="J42" s="447">
        <f t="shared" si="4"/>
        <v>2.0833333333333333E-3</v>
      </c>
      <c r="K42" s="447">
        <f t="shared" si="4"/>
        <v>2.0833333333333333E-3</v>
      </c>
      <c r="L42" s="447">
        <f t="shared" si="4"/>
        <v>2.0833333333333333E-3</v>
      </c>
      <c r="M42" s="447">
        <f t="shared" si="4"/>
        <v>2.0833333333333333E-3</v>
      </c>
      <c r="N42" s="447"/>
      <c r="O42" s="447"/>
      <c r="P42" s="447"/>
      <c r="Q42" s="447"/>
      <c r="R42" s="452"/>
    </row>
    <row r="43" spans="1:36">
      <c r="A43" s="25" t="s">
        <v>426</v>
      </c>
      <c r="B43" s="271"/>
      <c r="C43" s="271"/>
      <c r="D43" s="131">
        <v>0.9</v>
      </c>
      <c r="E43" s="443">
        <v>1.3888888888888887E-3</v>
      </c>
      <c r="F43" s="451">
        <f t="shared" ref="F43:M58" si="5">F42+$E43</f>
        <v>3.472222222222222E-3</v>
      </c>
      <c r="G43" s="447">
        <f t="shared" si="4"/>
        <v>3.472222222222222E-3</v>
      </c>
      <c r="H43" s="447">
        <f t="shared" si="4"/>
        <v>3.472222222222222E-3</v>
      </c>
      <c r="I43" s="447">
        <f t="shared" si="4"/>
        <v>3.472222222222222E-3</v>
      </c>
      <c r="J43" s="447">
        <f t="shared" si="4"/>
        <v>3.472222222222222E-3</v>
      </c>
      <c r="K43" s="447">
        <f t="shared" si="4"/>
        <v>3.472222222222222E-3</v>
      </c>
      <c r="L43" s="447">
        <f t="shared" si="4"/>
        <v>3.472222222222222E-3</v>
      </c>
      <c r="M43" s="447">
        <f t="shared" si="4"/>
        <v>3.472222222222222E-3</v>
      </c>
      <c r="N43" s="447"/>
      <c r="O43" s="447"/>
      <c r="P43" s="447"/>
      <c r="Q43" s="447"/>
      <c r="R43" s="452"/>
    </row>
    <row r="44" spans="1:36">
      <c r="A44" s="25" t="s">
        <v>420</v>
      </c>
      <c r="B44" s="271"/>
      <c r="C44" s="271"/>
      <c r="D44" s="131">
        <v>3.4</v>
      </c>
      <c r="E44" s="443">
        <v>2.7777777777777775E-3</v>
      </c>
      <c r="F44" s="451">
        <f t="shared" si="5"/>
        <v>6.2499999999999995E-3</v>
      </c>
      <c r="G44" s="447">
        <f t="shared" si="4"/>
        <v>6.2499999999999995E-3</v>
      </c>
      <c r="H44" s="447">
        <f t="shared" si="4"/>
        <v>6.2499999999999995E-3</v>
      </c>
      <c r="I44" s="447">
        <f t="shared" si="4"/>
        <v>6.2499999999999995E-3</v>
      </c>
      <c r="J44" s="447">
        <f t="shared" si="4"/>
        <v>6.2499999999999995E-3</v>
      </c>
      <c r="K44" s="447">
        <f t="shared" si="4"/>
        <v>6.2499999999999995E-3</v>
      </c>
      <c r="L44" s="447">
        <f t="shared" si="4"/>
        <v>6.2499999999999995E-3</v>
      </c>
      <c r="M44" s="447">
        <f t="shared" si="4"/>
        <v>6.2499999999999995E-3</v>
      </c>
      <c r="N44" s="447"/>
      <c r="O44" s="447"/>
      <c r="P44" s="447"/>
      <c r="Q44" s="447"/>
      <c r="R44" s="452"/>
    </row>
    <row r="45" spans="1:36">
      <c r="A45" s="25" t="s">
        <v>427</v>
      </c>
      <c r="B45" s="271"/>
      <c r="C45" s="271"/>
      <c r="D45" s="131">
        <v>0.5</v>
      </c>
      <c r="E45" s="443">
        <v>6.9444444444444436E-4</v>
      </c>
      <c r="F45" s="451">
        <f t="shared" si="5"/>
        <v>6.9444444444444441E-3</v>
      </c>
      <c r="G45" s="447">
        <f t="shared" si="4"/>
        <v>6.9444444444444441E-3</v>
      </c>
      <c r="H45" s="447">
        <f t="shared" si="4"/>
        <v>6.9444444444444441E-3</v>
      </c>
      <c r="I45" s="447">
        <f t="shared" si="4"/>
        <v>6.9444444444444441E-3</v>
      </c>
      <c r="J45" s="447">
        <f t="shared" si="4"/>
        <v>6.9444444444444441E-3</v>
      </c>
      <c r="K45" s="447">
        <f t="shared" si="4"/>
        <v>6.9444444444444441E-3</v>
      </c>
      <c r="L45" s="447">
        <f t="shared" si="4"/>
        <v>6.9444444444444441E-3</v>
      </c>
      <c r="M45" s="447">
        <f t="shared" si="4"/>
        <v>6.9444444444444441E-3</v>
      </c>
      <c r="N45" s="447"/>
      <c r="O45" s="447"/>
      <c r="P45" s="447"/>
      <c r="Q45" s="447"/>
      <c r="R45" s="452"/>
    </row>
    <row r="46" spans="1:36">
      <c r="A46" s="25" t="s">
        <v>418</v>
      </c>
      <c r="B46" s="271"/>
      <c r="C46" s="271"/>
      <c r="D46" s="131">
        <v>0.9</v>
      </c>
      <c r="E46" s="443">
        <v>1.3888888888888887E-3</v>
      </c>
      <c r="F46" s="451">
        <f t="shared" si="5"/>
        <v>8.3333333333333332E-3</v>
      </c>
      <c r="G46" s="447">
        <f t="shared" si="4"/>
        <v>8.3333333333333332E-3</v>
      </c>
      <c r="H46" s="447">
        <f t="shared" si="4"/>
        <v>8.3333333333333332E-3</v>
      </c>
      <c r="I46" s="447">
        <f t="shared" si="4"/>
        <v>8.3333333333333332E-3</v>
      </c>
      <c r="J46" s="447">
        <f t="shared" si="4"/>
        <v>8.3333333333333332E-3</v>
      </c>
      <c r="K46" s="447">
        <f t="shared" si="4"/>
        <v>8.3333333333333332E-3</v>
      </c>
      <c r="L46" s="447">
        <f t="shared" si="4"/>
        <v>8.3333333333333332E-3</v>
      </c>
      <c r="M46" s="447">
        <f t="shared" si="4"/>
        <v>8.3333333333333332E-3</v>
      </c>
      <c r="N46" s="447"/>
      <c r="O46" s="447"/>
      <c r="P46" s="447"/>
      <c r="Q46" s="447"/>
      <c r="R46" s="452"/>
    </row>
    <row r="47" spans="1:36">
      <c r="A47" s="25" t="s">
        <v>417</v>
      </c>
      <c r="B47" s="271"/>
      <c r="C47" s="271"/>
      <c r="D47" s="131">
        <v>2.8</v>
      </c>
      <c r="E47" s="443">
        <v>2.0833333333333333E-3</v>
      </c>
      <c r="F47" s="451">
        <f t="shared" si="5"/>
        <v>1.0416666666666666E-2</v>
      </c>
      <c r="G47" s="447">
        <f t="shared" si="4"/>
        <v>1.0416666666666666E-2</v>
      </c>
      <c r="H47" s="447">
        <f t="shared" si="4"/>
        <v>1.0416666666666666E-2</v>
      </c>
      <c r="I47" s="447">
        <f t="shared" si="4"/>
        <v>1.0416666666666666E-2</v>
      </c>
      <c r="J47" s="447">
        <f t="shared" si="4"/>
        <v>1.0416666666666666E-2</v>
      </c>
      <c r="K47" s="447">
        <f t="shared" si="4"/>
        <v>1.0416666666666666E-2</v>
      </c>
      <c r="L47" s="447">
        <f t="shared" si="4"/>
        <v>1.0416666666666666E-2</v>
      </c>
      <c r="M47" s="447">
        <f t="shared" si="4"/>
        <v>1.0416666666666666E-2</v>
      </c>
      <c r="N47" s="447"/>
      <c r="O47" s="447"/>
      <c r="P47" s="447"/>
      <c r="Q47" s="447"/>
      <c r="R47" s="452"/>
    </row>
    <row r="48" spans="1:36">
      <c r="A48" s="25" t="s">
        <v>416</v>
      </c>
      <c r="B48" s="271"/>
      <c r="C48" s="271"/>
      <c r="D48" s="131">
        <v>2.9</v>
      </c>
      <c r="E48" s="443">
        <v>2.0833333333333333E-3</v>
      </c>
      <c r="F48" s="451">
        <f t="shared" si="5"/>
        <v>1.2499999999999999E-2</v>
      </c>
      <c r="G48" s="447">
        <f t="shared" si="4"/>
        <v>1.2499999999999999E-2</v>
      </c>
      <c r="H48" s="447">
        <f t="shared" si="4"/>
        <v>1.2499999999999999E-2</v>
      </c>
      <c r="I48" s="447">
        <f t="shared" si="4"/>
        <v>1.2499999999999999E-2</v>
      </c>
      <c r="J48" s="447">
        <f t="shared" si="4"/>
        <v>1.2499999999999999E-2</v>
      </c>
      <c r="K48" s="447">
        <f t="shared" si="4"/>
        <v>1.2499999999999999E-2</v>
      </c>
      <c r="L48" s="447">
        <f t="shared" si="4"/>
        <v>1.2499999999999999E-2</v>
      </c>
      <c r="M48" s="447">
        <f t="shared" si="4"/>
        <v>1.2499999999999999E-2</v>
      </c>
      <c r="N48" s="447"/>
      <c r="O48" s="447"/>
      <c r="P48" s="447"/>
      <c r="Q48" s="447"/>
      <c r="R48" s="452"/>
    </row>
    <row r="49" spans="1:36">
      <c r="A49" s="25" t="s">
        <v>415</v>
      </c>
      <c r="B49" s="271"/>
      <c r="C49" s="271"/>
      <c r="D49" s="131">
        <v>2</v>
      </c>
      <c r="E49" s="443">
        <v>1.3888888888888887E-3</v>
      </c>
      <c r="F49" s="451">
        <f t="shared" si="5"/>
        <v>1.3888888888888888E-2</v>
      </c>
      <c r="G49" s="447">
        <f t="shared" si="4"/>
        <v>1.3888888888888888E-2</v>
      </c>
      <c r="H49" s="447">
        <f t="shared" si="4"/>
        <v>1.3888888888888888E-2</v>
      </c>
      <c r="I49" s="447">
        <f t="shared" si="4"/>
        <v>1.3888888888888888E-2</v>
      </c>
      <c r="J49" s="447">
        <f t="shared" si="4"/>
        <v>1.3888888888888888E-2</v>
      </c>
      <c r="K49" s="447">
        <f t="shared" si="4"/>
        <v>1.3888888888888888E-2</v>
      </c>
      <c r="L49" s="447">
        <f t="shared" si="4"/>
        <v>1.3888888888888888E-2</v>
      </c>
      <c r="M49" s="447">
        <f t="shared" si="4"/>
        <v>1.3888888888888888E-2</v>
      </c>
      <c r="N49" s="447"/>
      <c r="O49" s="447"/>
      <c r="P49" s="447"/>
      <c r="Q49" s="447"/>
      <c r="R49" s="452"/>
    </row>
    <row r="50" spans="1:36">
      <c r="A50" s="25" t="s">
        <v>414</v>
      </c>
      <c r="B50" s="271"/>
      <c r="C50" s="271"/>
      <c r="D50" s="131">
        <v>2.1</v>
      </c>
      <c r="E50" s="443">
        <v>1.3888888888888887E-3</v>
      </c>
      <c r="F50" s="451">
        <f t="shared" si="5"/>
        <v>1.5277777777777777E-2</v>
      </c>
      <c r="G50" s="447">
        <f t="shared" si="4"/>
        <v>1.5277777777777777E-2</v>
      </c>
      <c r="H50" s="447">
        <f t="shared" si="4"/>
        <v>1.5277777777777777E-2</v>
      </c>
      <c r="I50" s="447">
        <f t="shared" si="4"/>
        <v>1.5277777777777777E-2</v>
      </c>
      <c r="J50" s="447">
        <f t="shared" si="4"/>
        <v>1.5277777777777777E-2</v>
      </c>
      <c r="K50" s="447">
        <f t="shared" si="4"/>
        <v>1.5277777777777777E-2</v>
      </c>
      <c r="L50" s="447">
        <f t="shared" si="4"/>
        <v>1.5277777777777777E-2</v>
      </c>
      <c r="M50" s="447">
        <f t="shared" si="4"/>
        <v>1.5277777777777777E-2</v>
      </c>
      <c r="N50" s="447"/>
      <c r="O50" s="447"/>
      <c r="P50" s="447"/>
      <c r="Q50" s="447"/>
      <c r="R50" s="452"/>
    </row>
    <row r="51" spans="1:36">
      <c r="A51" s="25" t="s">
        <v>413</v>
      </c>
      <c r="B51" s="271"/>
      <c r="C51" s="271"/>
      <c r="D51" s="131">
        <v>1.2</v>
      </c>
      <c r="E51" s="443">
        <v>1.3888888888888887E-3</v>
      </c>
      <c r="F51" s="451">
        <f t="shared" si="5"/>
        <v>1.6666666666666666E-2</v>
      </c>
      <c r="G51" s="447">
        <f t="shared" si="4"/>
        <v>1.6666666666666666E-2</v>
      </c>
      <c r="H51" s="447">
        <f t="shared" si="4"/>
        <v>1.6666666666666666E-2</v>
      </c>
      <c r="I51" s="447">
        <f t="shared" si="4"/>
        <v>1.6666666666666666E-2</v>
      </c>
      <c r="J51" s="447">
        <f t="shared" si="4"/>
        <v>1.6666666666666666E-2</v>
      </c>
      <c r="K51" s="447">
        <f t="shared" si="4"/>
        <v>1.6666666666666666E-2</v>
      </c>
      <c r="L51" s="447">
        <f t="shared" si="4"/>
        <v>1.6666666666666666E-2</v>
      </c>
      <c r="M51" s="447">
        <f t="shared" si="4"/>
        <v>1.6666666666666666E-2</v>
      </c>
      <c r="N51" s="447"/>
      <c r="O51" s="447"/>
      <c r="P51" s="447"/>
      <c r="Q51" s="447"/>
      <c r="R51" s="452"/>
    </row>
    <row r="52" spans="1:36">
      <c r="A52" s="25" t="s">
        <v>412</v>
      </c>
      <c r="B52" s="271"/>
      <c r="C52" s="271"/>
      <c r="D52" s="131">
        <v>0.9</v>
      </c>
      <c r="E52" s="443">
        <v>6.9444444444444436E-4</v>
      </c>
      <c r="F52" s="451">
        <f t="shared" si="5"/>
        <v>1.7361111111111112E-2</v>
      </c>
      <c r="G52" s="447">
        <f t="shared" si="4"/>
        <v>1.7361111111111112E-2</v>
      </c>
      <c r="H52" s="447">
        <f t="shared" si="4"/>
        <v>1.7361111111111112E-2</v>
      </c>
      <c r="I52" s="447">
        <f t="shared" si="4"/>
        <v>1.7361111111111112E-2</v>
      </c>
      <c r="J52" s="447">
        <f t="shared" si="4"/>
        <v>1.7361111111111112E-2</v>
      </c>
      <c r="K52" s="447">
        <f t="shared" si="4"/>
        <v>1.7361111111111112E-2</v>
      </c>
      <c r="L52" s="447">
        <f t="shared" si="4"/>
        <v>1.7361111111111112E-2</v>
      </c>
      <c r="M52" s="447">
        <f t="shared" si="4"/>
        <v>1.7361111111111112E-2</v>
      </c>
      <c r="N52" s="447"/>
      <c r="O52" s="447"/>
      <c r="P52" s="447"/>
      <c r="Q52" s="447"/>
      <c r="R52" s="452"/>
    </row>
    <row r="53" spans="1:36">
      <c r="A53" s="25" t="s">
        <v>411</v>
      </c>
      <c r="B53" s="271"/>
      <c r="C53" s="271"/>
      <c r="D53" s="131">
        <v>1.7</v>
      </c>
      <c r="E53" s="443">
        <v>1.3888888888888887E-3</v>
      </c>
      <c r="F53" s="451">
        <f t="shared" si="5"/>
        <v>1.8749999999999999E-2</v>
      </c>
      <c r="G53" s="447">
        <f t="shared" si="4"/>
        <v>1.8749999999999999E-2</v>
      </c>
      <c r="H53" s="447">
        <f t="shared" si="4"/>
        <v>1.8749999999999999E-2</v>
      </c>
      <c r="I53" s="447">
        <f t="shared" si="4"/>
        <v>1.8749999999999999E-2</v>
      </c>
      <c r="J53" s="447">
        <f t="shared" si="4"/>
        <v>1.8749999999999999E-2</v>
      </c>
      <c r="K53" s="447">
        <f t="shared" si="4"/>
        <v>1.8749999999999999E-2</v>
      </c>
      <c r="L53" s="447">
        <f t="shared" si="4"/>
        <v>1.8749999999999999E-2</v>
      </c>
      <c r="M53" s="447">
        <f t="shared" si="4"/>
        <v>1.8749999999999999E-2</v>
      </c>
      <c r="N53" s="447"/>
      <c r="O53" s="447"/>
      <c r="P53" s="447"/>
      <c r="Q53" s="447"/>
      <c r="R53" s="452"/>
    </row>
    <row r="54" spans="1:36">
      <c r="A54" s="25" t="s">
        <v>410</v>
      </c>
      <c r="B54" s="271"/>
      <c r="C54" s="271"/>
      <c r="D54" s="131">
        <v>1.8</v>
      </c>
      <c r="E54" s="443">
        <v>1.3888888888888887E-3</v>
      </c>
      <c r="F54" s="451">
        <f t="shared" si="5"/>
        <v>2.0138888888888887E-2</v>
      </c>
      <c r="G54" s="447">
        <f t="shared" si="4"/>
        <v>2.0138888888888887E-2</v>
      </c>
      <c r="H54" s="447">
        <f t="shared" si="4"/>
        <v>2.0138888888888887E-2</v>
      </c>
      <c r="I54" s="447">
        <f t="shared" si="4"/>
        <v>2.0138888888888887E-2</v>
      </c>
      <c r="J54" s="447">
        <f t="shared" si="4"/>
        <v>2.0138888888888887E-2</v>
      </c>
      <c r="K54" s="447">
        <f t="shared" si="4"/>
        <v>2.0138888888888887E-2</v>
      </c>
      <c r="L54" s="447">
        <f t="shared" si="4"/>
        <v>2.0138888888888887E-2</v>
      </c>
      <c r="M54" s="447">
        <f t="shared" si="4"/>
        <v>2.0138888888888887E-2</v>
      </c>
      <c r="N54" s="447"/>
      <c r="O54" s="447"/>
      <c r="P54" s="447"/>
      <c r="Q54" s="447"/>
      <c r="R54" s="452"/>
    </row>
    <row r="55" spans="1:36">
      <c r="A55" s="25" t="s">
        <v>409</v>
      </c>
      <c r="B55" s="271"/>
      <c r="C55" s="271"/>
      <c r="D55" s="131">
        <v>2</v>
      </c>
      <c r="E55" s="443">
        <v>1.3888888888888887E-3</v>
      </c>
      <c r="F55" s="451">
        <f t="shared" si="5"/>
        <v>2.1527777777777774E-2</v>
      </c>
      <c r="G55" s="447">
        <f t="shared" si="4"/>
        <v>2.1527777777777774E-2</v>
      </c>
      <c r="H55" s="447">
        <f t="shared" si="4"/>
        <v>2.1527777777777774E-2</v>
      </c>
      <c r="I55" s="447">
        <f t="shared" si="4"/>
        <v>2.1527777777777774E-2</v>
      </c>
      <c r="J55" s="447">
        <f t="shared" si="4"/>
        <v>2.1527777777777774E-2</v>
      </c>
      <c r="K55" s="447">
        <f t="shared" si="4"/>
        <v>2.1527777777777774E-2</v>
      </c>
      <c r="L55" s="447">
        <f t="shared" si="4"/>
        <v>2.1527777777777774E-2</v>
      </c>
      <c r="M55" s="447">
        <f t="shared" si="4"/>
        <v>2.1527777777777774E-2</v>
      </c>
      <c r="N55" s="447"/>
      <c r="O55" s="447"/>
      <c r="P55" s="447"/>
      <c r="Q55" s="447"/>
      <c r="R55" s="452"/>
    </row>
    <row r="56" spans="1:36">
      <c r="A56" s="25" t="s">
        <v>408</v>
      </c>
      <c r="B56" s="271"/>
      <c r="C56" s="271"/>
      <c r="D56" s="131">
        <v>1.6</v>
      </c>
      <c r="E56" s="443">
        <v>1.3888888888888887E-3</v>
      </c>
      <c r="F56" s="451">
        <f t="shared" si="5"/>
        <v>2.2916666666666662E-2</v>
      </c>
      <c r="G56" s="447">
        <f t="shared" si="4"/>
        <v>2.2916666666666662E-2</v>
      </c>
      <c r="H56" s="447">
        <f t="shared" si="4"/>
        <v>2.2916666666666662E-2</v>
      </c>
      <c r="I56" s="447">
        <f t="shared" si="4"/>
        <v>2.2916666666666662E-2</v>
      </c>
      <c r="J56" s="447">
        <f t="shared" si="4"/>
        <v>2.2916666666666662E-2</v>
      </c>
      <c r="K56" s="447">
        <f t="shared" si="4"/>
        <v>2.2916666666666662E-2</v>
      </c>
      <c r="L56" s="447">
        <f t="shared" si="4"/>
        <v>2.2916666666666662E-2</v>
      </c>
      <c r="M56" s="447">
        <f t="shared" si="4"/>
        <v>2.2916666666666662E-2</v>
      </c>
      <c r="N56" s="447"/>
      <c r="O56" s="447"/>
      <c r="P56" s="447"/>
      <c r="Q56" s="447"/>
      <c r="R56" s="452"/>
    </row>
    <row r="57" spans="1:36">
      <c r="A57" s="25" t="s">
        <v>407</v>
      </c>
      <c r="B57" s="271"/>
      <c r="C57" s="271"/>
      <c r="D57" s="131">
        <v>1.8</v>
      </c>
      <c r="E57" s="443">
        <v>1.3888888888888887E-3</v>
      </c>
      <c r="F57" s="451">
        <f t="shared" si="5"/>
        <v>2.4305555555555549E-2</v>
      </c>
      <c r="G57" s="447">
        <f t="shared" si="4"/>
        <v>2.4305555555555549E-2</v>
      </c>
      <c r="H57" s="447">
        <f t="shared" si="4"/>
        <v>2.4305555555555549E-2</v>
      </c>
      <c r="I57" s="447">
        <f t="shared" si="4"/>
        <v>2.4305555555555549E-2</v>
      </c>
      <c r="J57" s="447">
        <f t="shared" si="4"/>
        <v>2.4305555555555549E-2</v>
      </c>
      <c r="K57" s="447">
        <f t="shared" si="4"/>
        <v>2.4305555555555549E-2</v>
      </c>
      <c r="L57" s="447">
        <f t="shared" si="4"/>
        <v>2.4305555555555549E-2</v>
      </c>
      <c r="M57" s="447">
        <f t="shared" si="4"/>
        <v>2.4305555555555549E-2</v>
      </c>
      <c r="N57" s="447"/>
      <c r="O57" s="447"/>
      <c r="P57" s="447"/>
      <c r="Q57" s="447"/>
      <c r="R57" s="452"/>
    </row>
    <row r="58" spans="1:36" s="2" customFormat="1">
      <c r="A58" s="25" t="s">
        <v>406</v>
      </c>
      <c r="B58" s="271"/>
      <c r="C58" s="271"/>
      <c r="D58" s="131">
        <v>1.2</v>
      </c>
      <c r="E58" s="443">
        <v>6.9444444444444436E-4</v>
      </c>
      <c r="F58" s="451">
        <f t="shared" si="5"/>
        <v>2.4999999999999994E-2</v>
      </c>
      <c r="G58" s="447">
        <f t="shared" si="5"/>
        <v>2.4999999999999994E-2</v>
      </c>
      <c r="H58" s="447">
        <f t="shared" si="5"/>
        <v>2.4999999999999994E-2</v>
      </c>
      <c r="I58" s="447">
        <f t="shared" si="5"/>
        <v>2.4999999999999994E-2</v>
      </c>
      <c r="J58" s="447">
        <f t="shared" si="5"/>
        <v>2.4999999999999994E-2</v>
      </c>
      <c r="K58" s="447">
        <f t="shared" si="5"/>
        <v>2.4999999999999994E-2</v>
      </c>
      <c r="L58" s="447">
        <f t="shared" si="5"/>
        <v>2.4999999999999994E-2</v>
      </c>
      <c r="M58" s="447">
        <f t="shared" si="5"/>
        <v>2.4999999999999994E-2</v>
      </c>
      <c r="N58" s="447"/>
      <c r="O58" s="447"/>
      <c r="P58" s="447"/>
      <c r="Q58" s="447"/>
      <c r="R58" s="45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25" t="s">
        <v>405</v>
      </c>
      <c r="B59" s="271"/>
      <c r="C59" s="271"/>
      <c r="D59" s="131">
        <v>1.7</v>
      </c>
      <c r="E59" s="443">
        <v>1.3888888888888887E-3</v>
      </c>
      <c r="F59" s="451">
        <f t="shared" ref="F59:M67" si="6">F58+$E59</f>
        <v>2.6388888888888882E-2</v>
      </c>
      <c r="G59" s="447">
        <f t="shared" si="6"/>
        <v>2.6388888888888882E-2</v>
      </c>
      <c r="H59" s="447">
        <f t="shared" si="6"/>
        <v>2.6388888888888882E-2</v>
      </c>
      <c r="I59" s="447">
        <f t="shared" si="6"/>
        <v>2.6388888888888882E-2</v>
      </c>
      <c r="J59" s="447">
        <f t="shared" si="6"/>
        <v>2.6388888888888882E-2</v>
      </c>
      <c r="K59" s="447">
        <f t="shared" si="6"/>
        <v>2.6388888888888882E-2</v>
      </c>
      <c r="L59" s="447">
        <f t="shared" si="6"/>
        <v>2.6388888888888882E-2</v>
      </c>
      <c r="M59" s="447">
        <f t="shared" si="6"/>
        <v>2.6388888888888882E-2</v>
      </c>
      <c r="N59" s="447"/>
      <c r="O59" s="447"/>
      <c r="P59" s="447"/>
      <c r="Q59" s="447"/>
      <c r="R59" s="452"/>
    </row>
    <row r="60" spans="1:36">
      <c r="A60" s="25" t="s">
        <v>404</v>
      </c>
      <c r="B60" s="272"/>
      <c r="C60" s="272"/>
      <c r="D60" s="131">
        <v>1.5</v>
      </c>
      <c r="E60" s="443">
        <v>1.3888888888888887E-3</v>
      </c>
      <c r="F60" s="451">
        <f t="shared" si="6"/>
        <v>2.7777777777777769E-2</v>
      </c>
      <c r="G60" s="447">
        <f t="shared" si="6"/>
        <v>2.7777777777777769E-2</v>
      </c>
      <c r="H60" s="447">
        <f t="shared" si="6"/>
        <v>2.7777777777777769E-2</v>
      </c>
      <c r="I60" s="447">
        <f t="shared" si="6"/>
        <v>2.7777777777777769E-2</v>
      </c>
      <c r="J60" s="447">
        <f t="shared" si="6"/>
        <v>2.7777777777777769E-2</v>
      </c>
      <c r="K60" s="447">
        <f t="shared" si="6"/>
        <v>2.7777777777777769E-2</v>
      </c>
      <c r="L60" s="447">
        <f t="shared" si="6"/>
        <v>2.7777777777777769E-2</v>
      </c>
      <c r="M60" s="447">
        <f t="shared" si="6"/>
        <v>2.7777777777777769E-2</v>
      </c>
      <c r="N60" s="447"/>
      <c r="O60" s="447"/>
      <c r="P60" s="447"/>
      <c r="Q60" s="447"/>
      <c r="R60" s="452"/>
    </row>
    <row r="61" spans="1:36" s="27" customFormat="1">
      <c r="A61" s="25" t="s">
        <v>403</v>
      </c>
      <c r="B61" s="271"/>
      <c r="C61" s="271"/>
      <c r="D61" s="131">
        <v>1.1000000000000001</v>
      </c>
      <c r="E61" s="443">
        <v>1.3888888888888887E-3</v>
      </c>
      <c r="F61" s="451">
        <f t="shared" si="6"/>
        <v>2.9166666666666657E-2</v>
      </c>
      <c r="G61" s="447">
        <f t="shared" si="6"/>
        <v>2.9166666666666657E-2</v>
      </c>
      <c r="H61" s="447">
        <f t="shared" si="6"/>
        <v>2.9166666666666657E-2</v>
      </c>
      <c r="I61" s="447">
        <f t="shared" si="6"/>
        <v>2.9166666666666657E-2</v>
      </c>
      <c r="J61" s="447">
        <f t="shared" si="6"/>
        <v>2.9166666666666657E-2</v>
      </c>
      <c r="K61" s="447">
        <f t="shared" si="6"/>
        <v>2.9166666666666657E-2</v>
      </c>
      <c r="L61" s="447">
        <f t="shared" si="6"/>
        <v>2.9166666666666657E-2</v>
      </c>
      <c r="M61" s="447">
        <f t="shared" si="6"/>
        <v>2.9166666666666657E-2</v>
      </c>
      <c r="N61" s="447"/>
      <c r="O61" s="447"/>
      <c r="P61" s="447"/>
      <c r="Q61" s="447"/>
      <c r="R61" s="45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25" t="s">
        <v>428</v>
      </c>
      <c r="B62" s="271"/>
      <c r="C62" s="271"/>
      <c r="D62" s="131">
        <v>2.6</v>
      </c>
      <c r="E62" s="443">
        <v>2.0833333333333333E-3</v>
      </c>
      <c r="F62" s="451">
        <f t="shared" si="6"/>
        <v>3.124999999999999E-2</v>
      </c>
      <c r="G62" s="447">
        <f t="shared" si="6"/>
        <v>3.124999999999999E-2</v>
      </c>
      <c r="H62" s="447">
        <f t="shared" si="6"/>
        <v>3.124999999999999E-2</v>
      </c>
      <c r="I62" s="447">
        <f t="shared" si="6"/>
        <v>3.124999999999999E-2</v>
      </c>
      <c r="J62" s="447">
        <f t="shared" si="6"/>
        <v>3.124999999999999E-2</v>
      </c>
      <c r="K62" s="447">
        <f t="shared" si="6"/>
        <v>3.124999999999999E-2</v>
      </c>
      <c r="L62" s="447">
        <f t="shared" si="6"/>
        <v>3.124999999999999E-2</v>
      </c>
      <c r="M62" s="447">
        <f t="shared" si="6"/>
        <v>3.124999999999999E-2</v>
      </c>
      <c r="N62" s="447"/>
      <c r="O62" s="447"/>
      <c r="P62" s="447"/>
      <c r="Q62" s="447"/>
      <c r="R62" s="452"/>
    </row>
    <row r="63" spans="1:36">
      <c r="A63" s="25" t="s">
        <v>401</v>
      </c>
      <c r="B63" s="273"/>
      <c r="C63" s="273"/>
      <c r="D63" s="131">
        <v>0.9</v>
      </c>
      <c r="E63" s="443">
        <v>6.9444444444444436E-4</v>
      </c>
      <c r="F63" s="451">
        <f t="shared" si="6"/>
        <v>3.1944444444444435E-2</v>
      </c>
      <c r="G63" s="447">
        <f t="shared" si="6"/>
        <v>3.1944444444444435E-2</v>
      </c>
      <c r="H63" s="447">
        <f t="shared" si="6"/>
        <v>3.1944444444444435E-2</v>
      </c>
      <c r="I63" s="447">
        <f t="shared" si="6"/>
        <v>3.1944444444444435E-2</v>
      </c>
      <c r="J63" s="447">
        <f t="shared" si="6"/>
        <v>3.1944444444444435E-2</v>
      </c>
      <c r="K63" s="447">
        <f t="shared" si="6"/>
        <v>3.1944444444444435E-2</v>
      </c>
      <c r="L63" s="447">
        <f t="shared" si="6"/>
        <v>3.1944444444444435E-2</v>
      </c>
      <c r="M63" s="447">
        <f t="shared" si="6"/>
        <v>3.1944444444444435E-2</v>
      </c>
      <c r="N63" s="447"/>
      <c r="O63" s="447"/>
      <c r="P63" s="447"/>
      <c r="Q63" s="447"/>
      <c r="R63" s="452"/>
    </row>
    <row r="64" spans="1:36">
      <c r="A64" s="25" t="s">
        <v>429</v>
      </c>
      <c r="B64" s="271"/>
      <c r="C64" s="271"/>
      <c r="D64" s="131">
        <v>2.7</v>
      </c>
      <c r="E64" s="443">
        <v>2.0833333333333333E-3</v>
      </c>
      <c r="F64" s="451">
        <f t="shared" si="6"/>
        <v>3.4027777777777768E-2</v>
      </c>
      <c r="G64" s="447">
        <f t="shared" si="6"/>
        <v>3.4027777777777768E-2</v>
      </c>
      <c r="H64" s="447">
        <f t="shared" si="6"/>
        <v>3.4027777777777768E-2</v>
      </c>
      <c r="I64" s="447">
        <f t="shared" si="6"/>
        <v>3.4027777777777768E-2</v>
      </c>
      <c r="J64" s="447">
        <f t="shared" si="6"/>
        <v>3.4027777777777768E-2</v>
      </c>
      <c r="K64" s="447">
        <f t="shared" si="6"/>
        <v>3.4027777777777768E-2</v>
      </c>
      <c r="L64" s="447">
        <f t="shared" si="6"/>
        <v>3.4027777777777768E-2</v>
      </c>
      <c r="M64" s="447">
        <f t="shared" si="6"/>
        <v>3.4027777777777768E-2</v>
      </c>
      <c r="N64" s="447"/>
      <c r="O64" s="447"/>
      <c r="P64" s="447"/>
      <c r="Q64" s="447"/>
      <c r="R64" s="452"/>
    </row>
    <row r="65" spans="1:36" s="2" customFormat="1">
      <c r="A65" s="25" t="s">
        <v>430</v>
      </c>
      <c r="B65" s="271"/>
      <c r="C65" s="271"/>
      <c r="D65" s="139">
        <v>1.2</v>
      </c>
      <c r="E65" s="443">
        <v>1.3888888888888887E-3</v>
      </c>
      <c r="F65" s="451">
        <f t="shared" si="6"/>
        <v>3.5416666666666659E-2</v>
      </c>
      <c r="G65" s="447">
        <f t="shared" si="6"/>
        <v>3.5416666666666659E-2</v>
      </c>
      <c r="H65" s="447">
        <f t="shared" si="6"/>
        <v>3.5416666666666659E-2</v>
      </c>
      <c r="I65" s="447">
        <f t="shared" si="6"/>
        <v>3.5416666666666659E-2</v>
      </c>
      <c r="J65" s="447">
        <f t="shared" si="6"/>
        <v>3.5416666666666659E-2</v>
      </c>
      <c r="K65" s="447">
        <f t="shared" si="6"/>
        <v>3.5416666666666659E-2</v>
      </c>
      <c r="L65" s="447">
        <f t="shared" si="6"/>
        <v>3.5416666666666659E-2</v>
      </c>
      <c r="M65" s="447">
        <f t="shared" si="6"/>
        <v>3.5416666666666659E-2</v>
      </c>
      <c r="N65" s="447"/>
      <c r="O65" s="447"/>
      <c r="P65" s="447"/>
      <c r="Q65" s="447"/>
      <c r="R65" s="454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25" t="s">
        <v>397</v>
      </c>
      <c r="B66" s="271"/>
      <c r="C66" s="271"/>
      <c r="D66" s="131">
        <v>0.8</v>
      </c>
      <c r="E66" s="443">
        <v>1.3888888888888887E-3</v>
      </c>
      <c r="F66" s="451">
        <f t="shared" si="6"/>
        <v>3.680555555555555E-2</v>
      </c>
      <c r="G66" s="447">
        <f t="shared" si="6"/>
        <v>3.680555555555555E-2</v>
      </c>
      <c r="H66" s="447">
        <f t="shared" si="6"/>
        <v>3.680555555555555E-2</v>
      </c>
      <c r="I66" s="447">
        <f t="shared" si="6"/>
        <v>3.680555555555555E-2</v>
      </c>
      <c r="J66" s="447">
        <f t="shared" si="6"/>
        <v>3.680555555555555E-2</v>
      </c>
      <c r="K66" s="447">
        <f t="shared" si="6"/>
        <v>3.680555555555555E-2</v>
      </c>
      <c r="L66" s="447">
        <f t="shared" si="6"/>
        <v>3.680555555555555E-2</v>
      </c>
      <c r="M66" s="447">
        <f t="shared" si="6"/>
        <v>3.680555555555555E-2</v>
      </c>
      <c r="N66" s="447"/>
      <c r="O66" s="447"/>
      <c r="P66" s="447"/>
      <c r="Q66" s="447"/>
      <c r="R66" s="452"/>
    </row>
    <row r="67" spans="1:36">
      <c r="A67" s="22" t="s">
        <v>396</v>
      </c>
      <c r="B67" s="270"/>
      <c r="C67" s="270"/>
      <c r="D67" s="133">
        <v>1.1000000000000001</v>
      </c>
      <c r="E67" s="455">
        <v>1.3888888888888887E-3</v>
      </c>
      <c r="F67" s="456">
        <f t="shared" si="6"/>
        <v>3.8194444444444441E-2</v>
      </c>
      <c r="G67" s="446">
        <f t="shared" si="6"/>
        <v>3.8194444444444441E-2</v>
      </c>
      <c r="H67" s="446">
        <f t="shared" si="6"/>
        <v>3.8194444444444441E-2</v>
      </c>
      <c r="I67" s="446">
        <f t="shared" si="6"/>
        <v>3.8194444444444441E-2</v>
      </c>
      <c r="J67" s="446">
        <f t="shared" si="6"/>
        <v>3.8194444444444441E-2</v>
      </c>
      <c r="K67" s="446">
        <f t="shared" si="6"/>
        <v>3.8194444444444441E-2</v>
      </c>
      <c r="L67" s="446">
        <f t="shared" si="6"/>
        <v>3.8194444444444441E-2</v>
      </c>
      <c r="M67" s="446">
        <f t="shared" si="6"/>
        <v>3.8194444444444441E-2</v>
      </c>
      <c r="N67" s="446"/>
      <c r="O67" s="446"/>
      <c r="P67" s="446"/>
      <c r="Q67" s="446"/>
      <c r="R67" s="454"/>
    </row>
    <row r="68" spans="1:36">
      <c r="A68" s="78" t="s">
        <v>64</v>
      </c>
      <c r="B68" s="252"/>
      <c r="C68" s="252"/>
      <c r="D68" s="79">
        <f>SUM(D42:D67)</f>
        <v>43.400000000000006</v>
      </c>
      <c r="E68" s="204"/>
      <c r="F68" s="88">
        <f>$D68</f>
        <v>43.400000000000006</v>
      </c>
      <c r="G68" s="457">
        <f t="shared" ref="G68:M73" si="7">$D68</f>
        <v>43.400000000000006</v>
      </c>
      <c r="H68" s="457">
        <f t="shared" si="7"/>
        <v>43.400000000000006</v>
      </c>
      <c r="I68" s="457">
        <f t="shared" si="7"/>
        <v>43.400000000000006</v>
      </c>
      <c r="J68" s="457">
        <f t="shared" si="7"/>
        <v>43.400000000000006</v>
      </c>
      <c r="K68" s="457">
        <f t="shared" si="7"/>
        <v>43.400000000000006</v>
      </c>
      <c r="L68" s="457">
        <f t="shared" si="7"/>
        <v>43.400000000000006</v>
      </c>
      <c r="M68" s="457">
        <f t="shared" si="7"/>
        <v>43.400000000000006</v>
      </c>
      <c r="N68" s="457"/>
      <c r="O68" s="457"/>
      <c r="P68" s="457"/>
      <c r="Q68" s="457"/>
      <c r="R68" s="458"/>
    </row>
    <row r="69" spans="1:36">
      <c r="A69" s="78" t="s">
        <v>498</v>
      </c>
      <c r="B69" s="252"/>
      <c r="C69" s="252"/>
      <c r="D69" s="79">
        <f>SUM(D63:D67)</f>
        <v>6.6999999999999993</v>
      </c>
      <c r="E69" s="204"/>
      <c r="F69" s="88">
        <f t="shared" ref="F69:F73" si="8">$D69</f>
        <v>6.6999999999999993</v>
      </c>
      <c r="G69" s="457">
        <f t="shared" si="7"/>
        <v>6.6999999999999993</v>
      </c>
      <c r="H69" s="457">
        <f t="shared" si="7"/>
        <v>6.6999999999999993</v>
      </c>
      <c r="I69" s="457">
        <f t="shared" si="7"/>
        <v>6.6999999999999993</v>
      </c>
      <c r="J69" s="457">
        <f t="shared" si="7"/>
        <v>6.6999999999999993</v>
      </c>
      <c r="K69" s="457">
        <f t="shared" si="7"/>
        <v>6.6999999999999993</v>
      </c>
      <c r="L69" s="457">
        <f t="shared" si="7"/>
        <v>6.6999999999999993</v>
      </c>
      <c r="M69" s="457">
        <f t="shared" si="7"/>
        <v>6.6999999999999993</v>
      </c>
      <c r="N69" s="457"/>
      <c r="O69" s="457"/>
      <c r="P69" s="457"/>
      <c r="Q69" s="457"/>
      <c r="R69" s="458"/>
    </row>
    <row r="70" spans="1:36">
      <c r="A70" s="78" t="s">
        <v>499</v>
      </c>
      <c r="B70" s="252"/>
      <c r="C70" s="252"/>
      <c r="D70" s="79">
        <f>SUM(D56:D62)</f>
        <v>11.5</v>
      </c>
      <c r="E70" s="204"/>
      <c r="F70" s="88">
        <f t="shared" si="8"/>
        <v>11.5</v>
      </c>
      <c r="G70" s="457">
        <f t="shared" si="7"/>
        <v>11.5</v>
      </c>
      <c r="H70" s="457">
        <f t="shared" si="7"/>
        <v>11.5</v>
      </c>
      <c r="I70" s="457">
        <f t="shared" si="7"/>
        <v>11.5</v>
      </c>
      <c r="J70" s="457">
        <f t="shared" si="7"/>
        <v>11.5</v>
      </c>
      <c r="K70" s="457">
        <f t="shared" si="7"/>
        <v>11.5</v>
      </c>
      <c r="L70" s="457">
        <f t="shared" si="7"/>
        <v>11.5</v>
      </c>
      <c r="M70" s="457">
        <f t="shared" si="7"/>
        <v>11.5</v>
      </c>
      <c r="N70" s="457"/>
      <c r="O70" s="457"/>
      <c r="P70" s="457"/>
      <c r="Q70" s="457"/>
      <c r="R70" s="458"/>
    </row>
    <row r="71" spans="1:36">
      <c r="A71" s="78" t="s">
        <v>500</v>
      </c>
      <c r="B71" s="252"/>
      <c r="C71" s="252"/>
      <c r="D71" s="79">
        <f>SUM(D48:D55)</f>
        <v>14.6</v>
      </c>
      <c r="E71" s="204"/>
      <c r="F71" s="88">
        <f t="shared" si="8"/>
        <v>14.6</v>
      </c>
      <c r="G71" s="457">
        <f t="shared" si="7"/>
        <v>14.6</v>
      </c>
      <c r="H71" s="457">
        <f t="shared" si="7"/>
        <v>14.6</v>
      </c>
      <c r="I71" s="457">
        <f t="shared" si="7"/>
        <v>14.6</v>
      </c>
      <c r="J71" s="457">
        <f t="shared" si="7"/>
        <v>14.6</v>
      </c>
      <c r="K71" s="457">
        <f t="shared" si="7"/>
        <v>14.6</v>
      </c>
      <c r="L71" s="457">
        <f t="shared" si="7"/>
        <v>14.6</v>
      </c>
      <c r="M71" s="457">
        <f t="shared" si="7"/>
        <v>14.6</v>
      </c>
      <c r="N71" s="457"/>
      <c r="O71" s="457"/>
      <c r="P71" s="457"/>
      <c r="Q71" s="457"/>
      <c r="R71" s="458"/>
    </row>
    <row r="72" spans="1:36">
      <c r="A72" s="78" t="s">
        <v>501</v>
      </c>
      <c r="B72" s="252"/>
      <c r="C72" s="252"/>
      <c r="D72" s="79">
        <f>D47</f>
        <v>2.8</v>
      </c>
      <c r="E72" s="204"/>
      <c r="F72" s="88">
        <f t="shared" si="8"/>
        <v>2.8</v>
      </c>
      <c r="G72" s="457">
        <f t="shared" si="7"/>
        <v>2.8</v>
      </c>
      <c r="H72" s="457">
        <f t="shared" si="7"/>
        <v>2.8</v>
      </c>
      <c r="I72" s="457">
        <f t="shared" si="7"/>
        <v>2.8</v>
      </c>
      <c r="J72" s="457">
        <f t="shared" si="7"/>
        <v>2.8</v>
      </c>
      <c r="K72" s="457">
        <f t="shared" si="7"/>
        <v>2.8</v>
      </c>
      <c r="L72" s="457">
        <f t="shared" si="7"/>
        <v>2.8</v>
      </c>
      <c r="M72" s="457">
        <f t="shared" si="7"/>
        <v>2.8</v>
      </c>
      <c r="N72" s="457"/>
      <c r="O72" s="457"/>
      <c r="P72" s="457"/>
      <c r="Q72" s="457"/>
      <c r="R72" s="458"/>
    </row>
    <row r="73" spans="1:36">
      <c r="A73" s="78" t="s">
        <v>502</v>
      </c>
      <c r="B73" s="252"/>
      <c r="C73" s="252"/>
      <c r="D73" s="79">
        <f>SUM(D42:D46)</f>
        <v>7.8000000000000007</v>
      </c>
      <c r="E73" s="204"/>
      <c r="F73" s="88">
        <f t="shared" si="8"/>
        <v>7.8000000000000007</v>
      </c>
      <c r="G73" s="457">
        <f t="shared" si="7"/>
        <v>7.8000000000000007</v>
      </c>
      <c r="H73" s="457">
        <f t="shared" si="7"/>
        <v>7.8000000000000007</v>
      </c>
      <c r="I73" s="457">
        <f t="shared" si="7"/>
        <v>7.8000000000000007</v>
      </c>
      <c r="J73" s="457">
        <f t="shared" si="7"/>
        <v>7.8000000000000007</v>
      </c>
      <c r="K73" s="457">
        <f t="shared" si="7"/>
        <v>7.8000000000000007</v>
      </c>
      <c r="L73" s="457">
        <f t="shared" si="7"/>
        <v>7.8000000000000007</v>
      </c>
      <c r="M73" s="457">
        <f t="shared" si="7"/>
        <v>7.8000000000000007</v>
      </c>
      <c r="N73" s="457"/>
      <c r="O73" s="457"/>
      <c r="P73" s="457"/>
      <c r="Q73" s="457"/>
      <c r="R73" s="458"/>
    </row>
    <row r="74" spans="1:36">
      <c r="B74" s="28"/>
      <c r="C74" s="28"/>
    </row>
    <row r="75" spans="1:36" s="2" customFormat="1" ht="12.75">
      <c r="A75" s="262" t="s">
        <v>66</v>
      </c>
      <c r="B75" s="285"/>
      <c r="C75" s="286"/>
      <c r="D75" s="85" t="s">
        <v>0</v>
      </c>
      <c r="E75" s="8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78" t="s">
        <v>64</v>
      </c>
      <c r="B76" s="288"/>
      <c r="C76" s="289"/>
      <c r="D76" s="85">
        <f>SUM(F33:R33)+SUM(F68:R68)</f>
        <v>693.60000000000014</v>
      </c>
      <c r="E76" s="86"/>
    </row>
    <row r="77" spans="1:36">
      <c r="A77" s="78" t="s">
        <v>498</v>
      </c>
      <c r="B77" s="288"/>
      <c r="C77" s="289"/>
      <c r="D77" s="85">
        <f>SUM(F34:R34)+SUM(F69:R69)</f>
        <v>113.60000000000001</v>
      </c>
      <c r="E77" s="86"/>
    </row>
    <row r="78" spans="1:36">
      <c r="A78" s="78" t="s">
        <v>499</v>
      </c>
      <c r="B78" s="288"/>
      <c r="C78" s="289"/>
      <c r="D78" s="85">
        <f>SUM(F35:R35)+SUM(F70:R70)</f>
        <v>182.39999999999998</v>
      </c>
      <c r="E78" s="86"/>
    </row>
    <row r="79" spans="1:36">
      <c r="A79" s="78" t="s">
        <v>500</v>
      </c>
      <c r="B79" s="288"/>
      <c r="C79" s="289"/>
      <c r="D79" s="85">
        <f t="shared" ref="D79:D80" si="9">SUM(F36:R36)+SUM(F71:R71)</f>
        <v>232.79999999999998</v>
      </c>
      <c r="E79" s="86"/>
    </row>
    <row r="80" spans="1:36">
      <c r="A80" s="78" t="s">
        <v>501</v>
      </c>
      <c r="B80" s="288"/>
      <c r="C80" s="289"/>
      <c r="D80" s="85">
        <f t="shared" si="9"/>
        <v>44</v>
      </c>
      <c r="E80" s="86"/>
    </row>
    <row r="81" spans="1:36">
      <c r="A81" s="78" t="s">
        <v>502</v>
      </c>
      <c r="B81" s="288"/>
      <c r="C81" s="289"/>
      <c r="D81" s="85">
        <f>SUM(F38:R38)+SUM(F73:R73)</f>
        <v>120.79999999999998</v>
      </c>
      <c r="E81" s="86"/>
    </row>
    <row r="82" spans="1:36">
      <c r="A82" s="78" t="s">
        <v>512</v>
      </c>
      <c r="B82" s="288"/>
      <c r="C82" s="289"/>
      <c r="D82" s="85">
        <f>D77+D78+D79+D80</f>
        <v>572.79999999999995</v>
      </c>
      <c r="E82" s="86"/>
    </row>
    <row r="83" spans="1:36">
      <c r="B83" s="28"/>
      <c r="C83" s="28"/>
    </row>
    <row r="84" spans="1:36">
      <c r="B84" s="28"/>
      <c r="C84" s="28"/>
    </row>
    <row r="85" spans="1:36">
      <c r="B85" s="28"/>
      <c r="C85" s="28"/>
    </row>
    <row r="86" spans="1:36">
      <c r="B86" s="28"/>
      <c r="C86" s="28"/>
    </row>
    <row r="87" spans="1:36">
      <c r="B87" s="28"/>
      <c r="C87" s="28"/>
    </row>
    <row r="88" spans="1:36">
      <c r="B88" s="28"/>
      <c r="C88" s="28"/>
    </row>
    <row r="89" spans="1:36">
      <c r="B89" s="28"/>
      <c r="C89" s="28"/>
    </row>
    <row r="90" spans="1:36">
      <c r="B90" s="28"/>
      <c r="C90" s="28"/>
    </row>
    <row r="91" spans="1:36" s="10" customFormat="1">
      <c r="A91" s="1"/>
      <c r="B91" s="28"/>
      <c r="C91" s="28"/>
      <c r="E91" s="1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10" customFormat="1">
      <c r="A92" s="1"/>
      <c r="B92" s="28"/>
      <c r="C92" s="28"/>
      <c r="E92" s="1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10" customFormat="1">
      <c r="A93" s="1"/>
      <c r="B93" s="28"/>
      <c r="C93" s="28"/>
      <c r="E93" s="1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10" customFormat="1">
      <c r="A94" s="1"/>
      <c r="B94" s="28"/>
      <c r="C94" s="28"/>
      <c r="E94" s="1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10" customFormat="1">
      <c r="A95" s="1"/>
      <c r="B95" s="28"/>
      <c r="C95" s="28"/>
      <c r="E95" s="1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10" customFormat="1">
      <c r="A96" s="1"/>
      <c r="B96" s="28"/>
      <c r="C96" s="28"/>
      <c r="E96" s="1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10" customFormat="1">
      <c r="A97" s="1"/>
      <c r="B97" s="28"/>
      <c r="C97" s="28"/>
      <c r="E97" s="1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10" customFormat="1">
      <c r="A98" s="1"/>
      <c r="B98" s="28"/>
      <c r="C98" s="28"/>
      <c r="E98" s="1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10" customFormat="1">
      <c r="A99" s="1"/>
      <c r="B99" s="28"/>
      <c r="C99" s="28"/>
      <c r="E99" s="1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10" customFormat="1">
      <c r="A100" s="1"/>
      <c r="B100" s="28"/>
      <c r="C100" s="28"/>
      <c r="E100" s="1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10" customFormat="1">
      <c r="A101" s="1"/>
      <c r="B101" s="28"/>
      <c r="C101" s="28"/>
      <c r="E101" s="1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10" customFormat="1">
      <c r="A102" s="1"/>
      <c r="B102" s="28"/>
      <c r="C102" s="28"/>
      <c r="E102" s="1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10" customFormat="1">
      <c r="A103" s="1"/>
      <c r="B103" s="28"/>
      <c r="C103" s="28"/>
      <c r="E103" s="1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10" customFormat="1">
      <c r="A104" s="1"/>
      <c r="B104" s="28"/>
      <c r="C104" s="28"/>
      <c r="E104" s="1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10" customFormat="1">
      <c r="A105" s="1"/>
      <c r="B105" s="28"/>
      <c r="C105" s="28"/>
      <c r="E105" s="1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10" customFormat="1">
      <c r="A106" s="1"/>
      <c r="B106" s="28"/>
      <c r="C106" s="28"/>
      <c r="E106" s="1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10" customFormat="1">
      <c r="A107" s="1"/>
      <c r="B107" s="28"/>
      <c r="C107" s="28"/>
      <c r="E107" s="1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10" customFormat="1">
      <c r="A108" s="1"/>
      <c r="B108" s="28"/>
      <c r="C108" s="28"/>
      <c r="E108" s="1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10" customFormat="1">
      <c r="A109" s="1"/>
      <c r="B109" s="28"/>
      <c r="C109" s="28"/>
      <c r="E109" s="1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10" customFormat="1">
      <c r="A110" s="1"/>
      <c r="B110" s="28"/>
      <c r="C110" s="28"/>
      <c r="E110" s="1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10" customFormat="1">
      <c r="A111" s="1"/>
      <c r="B111" s="28"/>
      <c r="C111" s="28"/>
      <c r="E111" s="1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10" customFormat="1">
      <c r="A112" s="1"/>
      <c r="B112" s="28"/>
      <c r="C112" s="28"/>
      <c r="E112" s="1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10" customFormat="1">
      <c r="A113" s="1"/>
      <c r="B113" s="28"/>
      <c r="C113" s="28"/>
      <c r="E113" s="1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10" customFormat="1">
      <c r="A114" s="1"/>
      <c r="B114" s="28"/>
      <c r="C114" s="28"/>
      <c r="E114" s="1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10" customFormat="1">
      <c r="A115" s="1"/>
      <c r="B115" s="28"/>
      <c r="C115" s="28"/>
      <c r="E115" s="1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10" customFormat="1">
      <c r="A116" s="1"/>
      <c r="B116" s="28"/>
      <c r="C116" s="28"/>
      <c r="E116" s="1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10" customFormat="1">
      <c r="A117" s="1"/>
      <c r="B117" s="28"/>
      <c r="C117" s="28"/>
      <c r="E117" s="1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10" customFormat="1">
      <c r="A118" s="1"/>
      <c r="B118" s="28"/>
      <c r="C118" s="28"/>
      <c r="E118" s="1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10" customFormat="1">
      <c r="A119" s="1"/>
      <c r="B119" s="28"/>
      <c r="C119" s="28"/>
      <c r="E119" s="1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10" customFormat="1">
      <c r="A120" s="1"/>
      <c r="B120" s="28"/>
      <c r="C120" s="28"/>
      <c r="E120" s="1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10" customFormat="1">
      <c r="A121" s="1"/>
      <c r="B121" s="28"/>
      <c r="C121" s="28"/>
      <c r="E121" s="1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10" customFormat="1">
      <c r="A122" s="1"/>
      <c r="B122" s="28"/>
      <c r="C122" s="28"/>
      <c r="E122" s="1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10" customFormat="1">
      <c r="A123" s="1"/>
      <c r="B123" s="28"/>
      <c r="C123" s="28"/>
      <c r="E123" s="1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10" customFormat="1">
      <c r="A124" s="1"/>
      <c r="B124" s="28"/>
      <c r="C124" s="28"/>
      <c r="E124" s="1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10" customFormat="1">
      <c r="A125" s="1"/>
      <c r="B125" s="28"/>
      <c r="C125" s="28"/>
      <c r="E125" s="1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10" customFormat="1">
      <c r="A126" s="1"/>
      <c r="B126" s="28"/>
      <c r="C126" s="28"/>
      <c r="E126" s="1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10" customFormat="1">
      <c r="A127" s="1"/>
      <c r="B127" s="28"/>
      <c r="C127" s="28"/>
      <c r="E127" s="1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10" customFormat="1">
      <c r="A128" s="1"/>
      <c r="B128" s="28"/>
      <c r="C128" s="28"/>
      <c r="E128" s="1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10" customFormat="1">
      <c r="A129" s="1"/>
      <c r="B129" s="28"/>
      <c r="C129" s="28"/>
      <c r="E129" s="1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10" customFormat="1">
      <c r="A130" s="1"/>
      <c r="B130" s="28"/>
      <c r="C130" s="28"/>
      <c r="E130" s="1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10" customFormat="1">
      <c r="A131" s="1"/>
      <c r="B131" s="28"/>
      <c r="C131" s="28"/>
      <c r="E131" s="1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10" customFormat="1">
      <c r="A132" s="1"/>
      <c r="B132" s="28"/>
      <c r="C132" s="28"/>
      <c r="E132" s="1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10" customFormat="1">
      <c r="A133" s="1"/>
      <c r="B133" s="28"/>
      <c r="C133" s="28"/>
      <c r="E133" s="1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10" customFormat="1">
      <c r="A134" s="1"/>
      <c r="B134" s="28"/>
      <c r="C134" s="28"/>
      <c r="E134" s="1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10" customFormat="1">
      <c r="A135" s="1"/>
      <c r="B135" s="28"/>
      <c r="C135" s="28"/>
      <c r="E135" s="1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10" customFormat="1">
      <c r="A136" s="1"/>
      <c r="B136" s="28"/>
      <c r="C136" s="28"/>
      <c r="E136" s="1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10" customFormat="1">
      <c r="A137" s="1"/>
      <c r="B137" s="28"/>
      <c r="C137" s="28"/>
      <c r="E137" s="1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10" customFormat="1">
      <c r="A138" s="1"/>
      <c r="B138" s="28"/>
      <c r="C138" s="28"/>
      <c r="E138" s="1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10" customFormat="1">
      <c r="A139" s="1"/>
      <c r="B139" s="28"/>
      <c r="C139" s="28"/>
      <c r="E139" s="1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10" customFormat="1">
      <c r="A140" s="1"/>
      <c r="B140" s="28"/>
      <c r="C140" s="28"/>
      <c r="E140" s="1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10" customFormat="1">
      <c r="A141" s="1"/>
      <c r="B141" s="28"/>
      <c r="C141" s="28"/>
      <c r="E141" s="1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10" customFormat="1">
      <c r="A142" s="1"/>
      <c r="B142" s="28"/>
      <c r="C142" s="28"/>
      <c r="E142" s="1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10" customFormat="1">
      <c r="A143" s="1"/>
      <c r="B143" s="28"/>
      <c r="C143" s="28"/>
      <c r="E143" s="1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10" customFormat="1">
      <c r="A144" s="1"/>
      <c r="B144" s="28"/>
      <c r="C144" s="28"/>
      <c r="E144" s="1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10" customFormat="1">
      <c r="A145" s="1"/>
      <c r="B145" s="28"/>
      <c r="C145" s="28"/>
      <c r="E145" s="1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10" customFormat="1">
      <c r="A146" s="1"/>
      <c r="B146" s="28"/>
      <c r="C146" s="28"/>
      <c r="E146" s="1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10" customFormat="1">
      <c r="A147" s="1"/>
      <c r="B147" s="28"/>
      <c r="C147" s="28"/>
      <c r="E147" s="1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10" customFormat="1">
      <c r="A148" s="1"/>
      <c r="B148" s="28"/>
      <c r="C148" s="28"/>
      <c r="E148" s="1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10" customFormat="1">
      <c r="A149" s="1"/>
      <c r="B149" s="28"/>
      <c r="C149" s="28"/>
      <c r="E149" s="1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10" customFormat="1">
      <c r="A150" s="1"/>
      <c r="B150" s="28"/>
      <c r="C150" s="28"/>
      <c r="E150" s="1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10" customFormat="1">
      <c r="A151" s="1"/>
      <c r="B151" s="28"/>
      <c r="C151" s="28"/>
      <c r="E151" s="1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10" customFormat="1">
      <c r="A152" s="1"/>
      <c r="B152" s="28"/>
      <c r="C152" s="28"/>
      <c r="E152" s="1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10" customFormat="1">
      <c r="A153" s="1"/>
      <c r="B153" s="28"/>
      <c r="C153" s="28"/>
      <c r="E153" s="1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10" customFormat="1">
      <c r="A154" s="1"/>
      <c r="B154" s="28"/>
      <c r="C154" s="28"/>
      <c r="E154" s="1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10" customFormat="1">
      <c r="A155" s="1"/>
      <c r="B155" s="28"/>
      <c r="C155" s="28"/>
      <c r="E155" s="1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10" customFormat="1">
      <c r="A156" s="1"/>
      <c r="B156" s="28"/>
      <c r="C156" s="28"/>
      <c r="E156" s="1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10" customFormat="1">
      <c r="A157" s="1"/>
      <c r="B157" s="28"/>
      <c r="C157" s="28"/>
      <c r="E157" s="1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10" customFormat="1">
      <c r="A158" s="1"/>
      <c r="B158" s="28"/>
      <c r="C158" s="28"/>
      <c r="E158" s="1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10" customFormat="1">
      <c r="A159" s="1"/>
      <c r="B159" s="28"/>
      <c r="C159" s="28"/>
      <c r="E159" s="1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10" customFormat="1">
      <c r="A160" s="1"/>
      <c r="B160" s="28"/>
      <c r="C160" s="28"/>
      <c r="E160" s="1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10" customFormat="1">
      <c r="A161" s="1"/>
      <c r="B161" s="28"/>
      <c r="C161" s="28"/>
      <c r="E161" s="1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10" customFormat="1">
      <c r="A162" s="1"/>
      <c r="B162" s="28"/>
      <c r="C162" s="28"/>
      <c r="E162" s="1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10" customFormat="1">
      <c r="A163" s="1"/>
      <c r="B163" s="28"/>
      <c r="C163" s="28"/>
      <c r="E163" s="1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10" customFormat="1">
      <c r="A164" s="1"/>
      <c r="B164" s="28"/>
      <c r="C164" s="28"/>
      <c r="E164" s="1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10" customFormat="1">
      <c r="A165" s="1"/>
      <c r="B165" s="28"/>
      <c r="C165" s="28"/>
      <c r="E165" s="1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10" customFormat="1">
      <c r="A166" s="1"/>
      <c r="B166" s="28"/>
      <c r="C166" s="28"/>
      <c r="E166" s="1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10" customFormat="1">
      <c r="A167" s="1"/>
      <c r="B167" s="28"/>
      <c r="C167" s="28"/>
      <c r="E167" s="1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10" customFormat="1">
      <c r="A168" s="1"/>
      <c r="B168" s="28"/>
      <c r="C168" s="28"/>
      <c r="E168" s="1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10" customFormat="1">
      <c r="A169" s="1"/>
      <c r="B169" s="28"/>
      <c r="C169" s="28"/>
      <c r="E169" s="1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10" customFormat="1">
      <c r="A170" s="1"/>
      <c r="B170" s="28"/>
      <c r="C170" s="28"/>
      <c r="E170" s="1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10" customFormat="1">
      <c r="A171" s="1"/>
      <c r="B171" s="28"/>
      <c r="C171" s="28"/>
      <c r="E171" s="1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10" customFormat="1">
      <c r="A172" s="1"/>
      <c r="B172" s="28"/>
      <c r="C172" s="28"/>
      <c r="E172" s="1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10" customFormat="1">
      <c r="A173" s="1"/>
      <c r="B173" s="28"/>
      <c r="C173" s="28"/>
      <c r="E173" s="1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10" customFormat="1">
      <c r="A174" s="1"/>
      <c r="B174" s="28"/>
      <c r="C174" s="28"/>
      <c r="E174" s="1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10" customFormat="1">
      <c r="A175" s="1"/>
      <c r="B175" s="28"/>
      <c r="C175" s="28"/>
      <c r="E175" s="1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10" customFormat="1">
      <c r="A176" s="1"/>
      <c r="B176" s="28"/>
      <c r="C176" s="28"/>
      <c r="E176" s="1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10" customFormat="1">
      <c r="A177" s="1"/>
      <c r="B177" s="28"/>
      <c r="C177" s="28"/>
      <c r="E177" s="1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10" customFormat="1">
      <c r="A178" s="1"/>
      <c r="B178" s="28"/>
      <c r="C178" s="28"/>
      <c r="E178" s="1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10" customFormat="1">
      <c r="A179" s="1"/>
      <c r="B179" s="28"/>
      <c r="C179" s="28"/>
      <c r="E179" s="1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10" customFormat="1">
      <c r="A180" s="1"/>
      <c r="B180" s="28"/>
      <c r="C180" s="28"/>
      <c r="E180" s="1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10" customFormat="1">
      <c r="A181" s="1"/>
      <c r="B181" s="28"/>
      <c r="C181" s="28"/>
      <c r="E181" s="1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10" customFormat="1">
      <c r="A182" s="1"/>
      <c r="B182" s="28"/>
      <c r="C182" s="28"/>
      <c r="E182" s="1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10" customFormat="1">
      <c r="A183" s="1"/>
      <c r="B183" s="28"/>
      <c r="C183" s="28"/>
      <c r="E183" s="1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10" customFormat="1">
      <c r="A184" s="1"/>
      <c r="B184" s="28"/>
      <c r="C184" s="28"/>
      <c r="E184" s="1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10" customFormat="1">
      <c r="A185" s="1"/>
      <c r="B185" s="28"/>
      <c r="C185" s="28"/>
      <c r="E185" s="1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10" customFormat="1">
      <c r="A186" s="1"/>
      <c r="B186" s="28"/>
      <c r="C186" s="28"/>
      <c r="E186" s="1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10" customFormat="1">
      <c r="A187" s="1"/>
      <c r="B187" s="28"/>
      <c r="C187" s="28"/>
      <c r="E187" s="1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10" customFormat="1">
      <c r="A188" s="1"/>
      <c r="B188" s="28"/>
      <c r="C188" s="28"/>
      <c r="E188" s="1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10" customFormat="1">
      <c r="A189" s="1"/>
      <c r="B189" s="28"/>
      <c r="C189" s="28"/>
      <c r="E189" s="1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10" customFormat="1">
      <c r="A190" s="1"/>
      <c r="B190" s="28"/>
      <c r="C190" s="28"/>
      <c r="E190" s="1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10" customFormat="1">
      <c r="A191" s="1"/>
      <c r="B191" s="28"/>
      <c r="C191" s="28"/>
      <c r="E191" s="1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10" customFormat="1">
      <c r="A192" s="1"/>
      <c r="B192" s="28"/>
      <c r="C192" s="28"/>
      <c r="E192" s="1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10" customFormat="1">
      <c r="A193" s="1"/>
      <c r="B193" s="28"/>
      <c r="C193" s="28"/>
      <c r="E193" s="1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10" customFormat="1">
      <c r="A194" s="1"/>
      <c r="B194" s="28"/>
      <c r="C194" s="28"/>
      <c r="E194" s="1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10" customFormat="1">
      <c r="A195" s="1"/>
      <c r="B195" s="28"/>
      <c r="C195" s="28"/>
      <c r="E195" s="1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10" customFormat="1">
      <c r="A196" s="1"/>
      <c r="B196" s="28"/>
      <c r="C196" s="28"/>
      <c r="E196" s="1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10" customFormat="1">
      <c r="A197" s="1"/>
      <c r="B197" s="28"/>
      <c r="C197" s="28"/>
      <c r="E197" s="1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10" customFormat="1">
      <c r="A198" s="1"/>
      <c r="B198" s="28"/>
      <c r="C198" s="28"/>
      <c r="E198" s="1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10" customFormat="1">
      <c r="A199" s="1"/>
      <c r="B199" s="28"/>
      <c r="C199" s="28"/>
      <c r="E199" s="1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10" customFormat="1">
      <c r="A200" s="1"/>
      <c r="B200" s="28"/>
      <c r="C200" s="28"/>
      <c r="E200" s="1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10" customFormat="1">
      <c r="A201" s="1"/>
      <c r="B201" s="28"/>
      <c r="C201" s="28"/>
      <c r="E201" s="1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10" customFormat="1">
      <c r="A202" s="1"/>
      <c r="B202" s="28"/>
      <c r="C202" s="28"/>
      <c r="E202" s="1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10" customFormat="1">
      <c r="A203" s="1"/>
      <c r="B203" s="28"/>
      <c r="C203" s="28"/>
      <c r="E203" s="1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10" customFormat="1">
      <c r="A204" s="1"/>
      <c r="B204" s="28"/>
      <c r="C204" s="28"/>
      <c r="E204" s="1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10" customFormat="1">
      <c r="A205" s="1"/>
      <c r="B205" s="28"/>
      <c r="C205" s="28"/>
      <c r="E205" s="1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10" customFormat="1">
      <c r="A206" s="1"/>
      <c r="B206" s="28"/>
      <c r="C206" s="28"/>
      <c r="E206" s="1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10" customFormat="1">
      <c r="A207" s="1"/>
      <c r="B207" s="28"/>
      <c r="C207" s="28"/>
      <c r="E207" s="1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s="10" customFormat="1">
      <c r="A208" s="1"/>
      <c r="B208" s="28"/>
      <c r="C208" s="28"/>
      <c r="E208" s="1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s="10" customFormat="1">
      <c r="A209" s="1"/>
      <c r="B209" s="28"/>
      <c r="C209" s="28"/>
      <c r="E209" s="1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s="10" customFormat="1">
      <c r="A210" s="1"/>
      <c r="B210" s="28"/>
      <c r="C210" s="28"/>
      <c r="E210" s="1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s="10" customFormat="1">
      <c r="A211" s="1"/>
      <c r="B211" s="28"/>
      <c r="C211" s="28"/>
      <c r="E211" s="1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s="10" customFormat="1">
      <c r="A212" s="1"/>
      <c r="B212" s="28"/>
      <c r="C212" s="28"/>
      <c r="E212" s="1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s="10" customFormat="1">
      <c r="A213" s="1"/>
      <c r="B213" s="28"/>
      <c r="C213" s="28"/>
      <c r="E213" s="1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s="10" customFormat="1">
      <c r="A214" s="1"/>
      <c r="B214" s="28"/>
      <c r="C214" s="28"/>
      <c r="E214" s="1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s="10" customFormat="1">
      <c r="A215" s="1"/>
      <c r="B215" s="28"/>
      <c r="C215" s="28"/>
      <c r="E215" s="1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s="10" customFormat="1">
      <c r="A216" s="1"/>
      <c r="B216" s="28"/>
      <c r="C216" s="28"/>
      <c r="E216" s="1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s="10" customFormat="1">
      <c r="A217" s="1"/>
      <c r="B217" s="28"/>
      <c r="C217" s="28"/>
      <c r="E217" s="1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10" customFormat="1">
      <c r="A218" s="1"/>
      <c r="B218" s="28"/>
      <c r="C218" s="28"/>
      <c r="E218" s="1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s="10" customFormat="1">
      <c r="A219" s="1"/>
      <c r="B219" s="28"/>
      <c r="C219" s="28"/>
      <c r="E219" s="1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1D9CE-AB88-4730-9030-49C00262D3B9}">
  <sheetPr>
    <tabColor rgb="FF00B0F0"/>
  </sheetPr>
  <dimension ref="A1:AJ207"/>
  <sheetViews>
    <sheetView workbookViewId="0">
      <selection activeCell="A43" sqref="A43"/>
    </sheetView>
  </sheetViews>
  <sheetFormatPr defaultColWidth="4.125" defaultRowHeight="13.5"/>
  <cols>
    <col min="1" max="1" width="29.875" style="1" customWidth="1"/>
    <col min="2" max="2" width="3.375" style="3" customWidth="1"/>
    <col min="3" max="3" width="2.875" style="3" customWidth="1"/>
    <col min="4" max="4" width="4.125" style="10" customWidth="1"/>
    <col min="5" max="5" width="4.375" style="14" customWidth="1"/>
    <col min="6" max="18" width="4.5" style="3" customWidth="1"/>
    <col min="19" max="16384" width="4.125" style="1"/>
  </cols>
  <sheetData>
    <row r="1" spans="1:36">
      <c r="A1" s="123" t="s">
        <v>395</v>
      </c>
      <c r="B1" s="250"/>
      <c r="C1" s="250"/>
    </row>
    <row r="2" spans="1:36">
      <c r="A2" s="2" t="s">
        <v>516</v>
      </c>
      <c r="B2" s="4"/>
      <c r="C2" s="4"/>
    </row>
    <row r="3" spans="1:36" s="2" customFormat="1">
      <c r="A3" s="2" t="s">
        <v>44</v>
      </c>
      <c r="B3" s="4"/>
      <c r="C3" s="4"/>
      <c r="D3" s="11"/>
      <c r="E3" s="1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1"/>
      <c r="U3" s="1"/>
      <c r="V3" s="1"/>
      <c r="W3" s="1"/>
      <c r="X3" s="1"/>
      <c r="Y3" s="1"/>
      <c r="Z3" s="1"/>
      <c r="AA3" s="1"/>
      <c r="AB3" s="1"/>
      <c r="AC3" s="206"/>
    </row>
    <row r="4" spans="1:36" ht="12.75">
      <c r="A4" s="5" t="s">
        <v>77</v>
      </c>
      <c r="B4" s="251" t="s">
        <v>248</v>
      </c>
      <c r="C4" s="251" t="s">
        <v>247</v>
      </c>
      <c r="D4" s="440" t="s">
        <v>0</v>
      </c>
      <c r="E4" s="441" t="s">
        <v>424</v>
      </c>
      <c r="F4" s="444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53"/>
    </row>
    <row r="5" spans="1:36" s="2" customFormat="1">
      <c r="A5" s="33" t="s">
        <v>431</v>
      </c>
      <c r="B5" s="270"/>
      <c r="C5" s="270"/>
      <c r="D5" s="96" t="s">
        <v>1</v>
      </c>
      <c r="E5" s="442">
        <v>0</v>
      </c>
      <c r="F5" s="448">
        <v>0</v>
      </c>
      <c r="G5" s="449">
        <v>0</v>
      </c>
      <c r="H5" s="449">
        <v>0</v>
      </c>
      <c r="I5" s="449">
        <v>0</v>
      </c>
      <c r="J5" s="449">
        <v>0</v>
      </c>
      <c r="K5" s="449">
        <v>0</v>
      </c>
      <c r="L5" s="449">
        <v>0</v>
      </c>
      <c r="M5" s="449">
        <v>0</v>
      </c>
      <c r="N5" s="449">
        <v>0</v>
      </c>
      <c r="O5" s="449">
        <v>0</v>
      </c>
      <c r="P5" s="449">
        <v>0</v>
      </c>
      <c r="Q5" s="449">
        <v>0</v>
      </c>
      <c r="R5" s="45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25" t="s">
        <v>432</v>
      </c>
      <c r="B6" s="271"/>
      <c r="C6" s="271"/>
      <c r="D6" s="131">
        <v>1.1000000000000001</v>
      </c>
      <c r="E6" s="443">
        <v>1.3888888888888889E-3</v>
      </c>
      <c r="F6" s="451">
        <f>F5+$E6</f>
        <v>1.3888888888888889E-3</v>
      </c>
      <c r="G6" s="447">
        <f t="shared" ref="G6:Q7" si="0">G5+$E6</f>
        <v>1.3888888888888889E-3</v>
      </c>
      <c r="H6" s="447">
        <f t="shared" si="0"/>
        <v>1.3888888888888889E-3</v>
      </c>
      <c r="I6" s="447">
        <f t="shared" si="0"/>
        <v>1.3888888888888889E-3</v>
      </c>
      <c r="J6" s="447">
        <f t="shared" si="0"/>
        <v>1.3888888888888889E-3</v>
      </c>
      <c r="K6" s="447">
        <f t="shared" si="0"/>
        <v>1.3888888888888889E-3</v>
      </c>
      <c r="L6" s="447">
        <f t="shared" si="0"/>
        <v>1.3888888888888889E-3</v>
      </c>
      <c r="M6" s="447">
        <f t="shared" si="0"/>
        <v>1.3888888888888889E-3</v>
      </c>
      <c r="N6" s="447">
        <f t="shared" si="0"/>
        <v>1.3888888888888889E-3</v>
      </c>
      <c r="O6" s="447">
        <f t="shared" si="0"/>
        <v>1.3888888888888889E-3</v>
      </c>
      <c r="P6" s="447">
        <f t="shared" si="0"/>
        <v>1.3888888888888889E-3</v>
      </c>
      <c r="Q6" s="447">
        <f t="shared" si="0"/>
        <v>1.3888888888888889E-3</v>
      </c>
      <c r="R6" s="452"/>
    </row>
    <row r="7" spans="1:36">
      <c r="A7" s="25" t="s">
        <v>433</v>
      </c>
      <c r="B7" s="271"/>
      <c r="C7" s="271"/>
      <c r="D7" s="131">
        <v>0.4</v>
      </c>
      <c r="E7" s="443">
        <v>6.9444444444444447E-4</v>
      </c>
      <c r="F7" s="451">
        <f t="shared" ref="F7:F8" si="1">F6+$E7</f>
        <v>2.0833333333333333E-3</v>
      </c>
      <c r="G7" s="447">
        <f t="shared" si="0"/>
        <v>2.0833333333333333E-3</v>
      </c>
      <c r="H7" s="447">
        <f t="shared" si="0"/>
        <v>2.0833333333333333E-3</v>
      </c>
      <c r="I7" s="447">
        <f t="shared" si="0"/>
        <v>2.0833333333333333E-3</v>
      </c>
      <c r="J7" s="447">
        <f t="shared" si="0"/>
        <v>2.0833333333333333E-3</v>
      </c>
      <c r="K7" s="447">
        <f t="shared" si="0"/>
        <v>2.0833333333333333E-3</v>
      </c>
      <c r="L7" s="447">
        <f t="shared" si="0"/>
        <v>2.0833333333333333E-3</v>
      </c>
      <c r="M7" s="447">
        <f t="shared" si="0"/>
        <v>2.0833333333333333E-3</v>
      </c>
      <c r="N7" s="447">
        <f t="shared" si="0"/>
        <v>2.0833333333333333E-3</v>
      </c>
      <c r="O7" s="447">
        <f t="shared" si="0"/>
        <v>2.0833333333333333E-3</v>
      </c>
      <c r="P7" s="447">
        <f t="shared" si="0"/>
        <v>2.0833333333333333E-3</v>
      </c>
      <c r="Q7" s="447">
        <f t="shared" si="0"/>
        <v>2.0833333333333333E-3</v>
      </c>
      <c r="R7" s="452"/>
    </row>
    <row r="8" spans="1:36">
      <c r="A8" s="25" t="s">
        <v>434</v>
      </c>
      <c r="B8" s="271"/>
      <c r="C8" s="271"/>
      <c r="D8" s="131">
        <v>0.8</v>
      </c>
      <c r="E8" s="443">
        <v>1.3888888888888889E-3</v>
      </c>
      <c r="F8" s="451">
        <f t="shared" si="1"/>
        <v>3.472222222222222E-3</v>
      </c>
      <c r="G8" s="447">
        <f t="shared" ref="G8:G27" si="2">G7+$E8</f>
        <v>3.472222222222222E-3</v>
      </c>
      <c r="H8" s="447">
        <f t="shared" ref="H8:H27" si="3">H7+$E8</f>
        <v>3.472222222222222E-3</v>
      </c>
      <c r="I8" s="447">
        <f t="shared" ref="I8:I27" si="4">I7+$E8</f>
        <v>3.472222222222222E-3</v>
      </c>
      <c r="J8" s="447">
        <f t="shared" ref="J8:J27" si="5">J7+$E8</f>
        <v>3.472222222222222E-3</v>
      </c>
      <c r="K8" s="447">
        <f t="shared" ref="K8:K27" si="6">K7+$E8</f>
        <v>3.472222222222222E-3</v>
      </c>
      <c r="L8" s="447">
        <f t="shared" ref="L8:L27" si="7">L7+$E8</f>
        <v>3.472222222222222E-3</v>
      </c>
      <c r="M8" s="447">
        <f t="shared" ref="M8:M27" si="8">M7+$E8</f>
        <v>3.472222222222222E-3</v>
      </c>
      <c r="N8" s="447">
        <f t="shared" ref="N8:N27" si="9">N7+$E8</f>
        <v>3.472222222222222E-3</v>
      </c>
      <c r="O8" s="447">
        <f t="shared" ref="O8:O27" si="10">O7+$E8</f>
        <v>3.472222222222222E-3</v>
      </c>
      <c r="P8" s="447">
        <f t="shared" ref="P8:P27" si="11">P7+$E8</f>
        <v>3.472222222222222E-3</v>
      </c>
      <c r="Q8" s="447">
        <f t="shared" ref="Q8:Q27" si="12">Q7+$E8</f>
        <v>3.472222222222222E-3</v>
      </c>
      <c r="R8" s="452"/>
    </row>
    <row r="9" spans="1:36">
      <c r="A9" s="25" t="s">
        <v>435</v>
      </c>
      <c r="B9" s="271"/>
      <c r="C9" s="271"/>
      <c r="D9" s="131">
        <v>1.8</v>
      </c>
      <c r="E9" s="443">
        <v>2.0833333333333333E-3</v>
      </c>
      <c r="F9" s="451">
        <f t="shared" ref="F9:F27" si="13">F8+$E9</f>
        <v>5.5555555555555549E-3</v>
      </c>
      <c r="G9" s="447">
        <f t="shared" si="2"/>
        <v>5.5555555555555549E-3</v>
      </c>
      <c r="H9" s="447">
        <f t="shared" si="3"/>
        <v>5.5555555555555549E-3</v>
      </c>
      <c r="I9" s="447">
        <f t="shared" si="4"/>
        <v>5.5555555555555549E-3</v>
      </c>
      <c r="J9" s="447">
        <f t="shared" si="5"/>
        <v>5.5555555555555549E-3</v>
      </c>
      <c r="K9" s="447">
        <f t="shared" si="6"/>
        <v>5.5555555555555549E-3</v>
      </c>
      <c r="L9" s="447">
        <f t="shared" si="7"/>
        <v>5.5555555555555549E-3</v>
      </c>
      <c r="M9" s="447">
        <f t="shared" si="8"/>
        <v>5.5555555555555549E-3</v>
      </c>
      <c r="N9" s="447">
        <f t="shared" si="9"/>
        <v>5.5555555555555549E-3</v>
      </c>
      <c r="O9" s="447">
        <f t="shared" si="10"/>
        <v>5.5555555555555549E-3</v>
      </c>
      <c r="P9" s="447">
        <f t="shared" si="11"/>
        <v>5.5555555555555549E-3</v>
      </c>
      <c r="Q9" s="447">
        <f t="shared" si="12"/>
        <v>5.5555555555555549E-3</v>
      </c>
      <c r="R9" s="452"/>
    </row>
    <row r="10" spans="1:36">
      <c r="A10" s="25" t="s">
        <v>436</v>
      </c>
      <c r="B10" s="271"/>
      <c r="C10" s="271"/>
      <c r="D10" s="131">
        <v>3.2</v>
      </c>
      <c r="E10" s="443">
        <v>2.7777777777777779E-3</v>
      </c>
      <c r="F10" s="451">
        <f t="shared" si="13"/>
        <v>8.3333333333333332E-3</v>
      </c>
      <c r="G10" s="447">
        <f t="shared" si="2"/>
        <v>8.3333333333333332E-3</v>
      </c>
      <c r="H10" s="447">
        <f t="shared" si="3"/>
        <v>8.3333333333333332E-3</v>
      </c>
      <c r="I10" s="447">
        <f t="shared" si="4"/>
        <v>8.3333333333333332E-3</v>
      </c>
      <c r="J10" s="447">
        <f t="shared" si="5"/>
        <v>8.3333333333333332E-3</v>
      </c>
      <c r="K10" s="447">
        <f t="shared" si="6"/>
        <v>8.3333333333333332E-3</v>
      </c>
      <c r="L10" s="447">
        <f t="shared" si="7"/>
        <v>8.3333333333333332E-3</v>
      </c>
      <c r="M10" s="447">
        <f t="shared" si="8"/>
        <v>8.3333333333333332E-3</v>
      </c>
      <c r="N10" s="447">
        <f t="shared" si="9"/>
        <v>8.3333333333333332E-3</v>
      </c>
      <c r="O10" s="447">
        <f t="shared" si="10"/>
        <v>8.3333333333333332E-3</v>
      </c>
      <c r="P10" s="447">
        <f t="shared" si="11"/>
        <v>8.3333333333333332E-3</v>
      </c>
      <c r="Q10" s="447">
        <f t="shared" si="12"/>
        <v>8.3333333333333332E-3</v>
      </c>
      <c r="R10" s="452"/>
    </row>
    <row r="11" spans="1:36">
      <c r="A11" s="25" t="s">
        <v>17</v>
      </c>
      <c r="B11" s="271"/>
      <c r="C11" s="271"/>
      <c r="D11" s="131">
        <v>1.8</v>
      </c>
      <c r="E11" s="443">
        <v>1.3888888888888889E-3</v>
      </c>
      <c r="F11" s="451">
        <f t="shared" si="13"/>
        <v>9.7222222222222224E-3</v>
      </c>
      <c r="G11" s="447">
        <f t="shared" si="2"/>
        <v>9.7222222222222224E-3</v>
      </c>
      <c r="H11" s="447">
        <f t="shared" si="3"/>
        <v>9.7222222222222224E-3</v>
      </c>
      <c r="I11" s="447">
        <f t="shared" si="4"/>
        <v>9.7222222222222224E-3</v>
      </c>
      <c r="J11" s="447">
        <f t="shared" si="5"/>
        <v>9.7222222222222224E-3</v>
      </c>
      <c r="K11" s="447">
        <f t="shared" si="6"/>
        <v>9.7222222222222224E-3</v>
      </c>
      <c r="L11" s="447">
        <f t="shared" si="7"/>
        <v>9.7222222222222224E-3</v>
      </c>
      <c r="M11" s="447">
        <f t="shared" si="8"/>
        <v>9.7222222222222224E-3</v>
      </c>
      <c r="N11" s="447">
        <f t="shared" si="9"/>
        <v>9.7222222222222224E-3</v>
      </c>
      <c r="O11" s="447">
        <f t="shared" si="10"/>
        <v>9.7222222222222224E-3</v>
      </c>
      <c r="P11" s="447">
        <f t="shared" si="11"/>
        <v>9.7222222222222224E-3</v>
      </c>
      <c r="Q11" s="447">
        <f t="shared" si="12"/>
        <v>9.7222222222222224E-3</v>
      </c>
      <c r="R11" s="452"/>
    </row>
    <row r="12" spans="1:36">
      <c r="A12" s="25" t="s">
        <v>18</v>
      </c>
      <c r="B12" s="271"/>
      <c r="C12" s="271"/>
      <c r="D12" s="131">
        <v>2.7</v>
      </c>
      <c r="E12" s="443">
        <v>2.0833333333333333E-3</v>
      </c>
      <c r="F12" s="451">
        <f t="shared" si="13"/>
        <v>1.1805555555555555E-2</v>
      </c>
      <c r="G12" s="447">
        <f t="shared" si="2"/>
        <v>1.1805555555555555E-2</v>
      </c>
      <c r="H12" s="447">
        <f t="shared" si="3"/>
        <v>1.1805555555555555E-2</v>
      </c>
      <c r="I12" s="447">
        <f t="shared" si="4"/>
        <v>1.1805555555555555E-2</v>
      </c>
      <c r="J12" s="447">
        <f t="shared" si="5"/>
        <v>1.1805555555555555E-2</v>
      </c>
      <c r="K12" s="447">
        <f t="shared" si="6"/>
        <v>1.1805555555555555E-2</v>
      </c>
      <c r="L12" s="447">
        <f t="shared" si="7"/>
        <v>1.1805555555555555E-2</v>
      </c>
      <c r="M12" s="447">
        <f t="shared" si="8"/>
        <v>1.1805555555555555E-2</v>
      </c>
      <c r="N12" s="447">
        <f t="shared" si="9"/>
        <v>1.1805555555555555E-2</v>
      </c>
      <c r="O12" s="447">
        <f t="shared" si="10"/>
        <v>1.1805555555555555E-2</v>
      </c>
      <c r="P12" s="447">
        <f t="shared" si="11"/>
        <v>1.1805555555555555E-2</v>
      </c>
      <c r="Q12" s="447">
        <f t="shared" si="12"/>
        <v>1.1805555555555555E-2</v>
      </c>
      <c r="R12" s="452"/>
    </row>
    <row r="13" spans="1:36">
      <c r="A13" s="25" t="s">
        <v>437</v>
      </c>
      <c r="B13" s="271"/>
      <c r="C13" s="271"/>
      <c r="D13" s="131">
        <v>2.1</v>
      </c>
      <c r="E13" s="443">
        <v>1.3888888888888889E-3</v>
      </c>
      <c r="F13" s="451">
        <f t="shared" si="13"/>
        <v>1.3194444444444444E-2</v>
      </c>
      <c r="G13" s="447">
        <f t="shared" si="2"/>
        <v>1.3194444444444444E-2</v>
      </c>
      <c r="H13" s="447">
        <f t="shared" si="3"/>
        <v>1.3194444444444444E-2</v>
      </c>
      <c r="I13" s="447">
        <f t="shared" si="4"/>
        <v>1.3194444444444444E-2</v>
      </c>
      <c r="J13" s="447">
        <f t="shared" si="5"/>
        <v>1.3194444444444444E-2</v>
      </c>
      <c r="K13" s="447">
        <f t="shared" si="6"/>
        <v>1.3194444444444444E-2</v>
      </c>
      <c r="L13" s="447">
        <f t="shared" si="7"/>
        <v>1.3194444444444444E-2</v>
      </c>
      <c r="M13" s="447">
        <f t="shared" si="8"/>
        <v>1.3194444444444444E-2</v>
      </c>
      <c r="N13" s="447">
        <f t="shared" si="9"/>
        <v>1.3194444444444444E-2</v>
      </c>
      <c r="O13" s="447">
        <f t="shared" si="10"/>
        <v>1.3194444444444444E-2</v>
      </c>
      <c r="P13" s="447">
        <f t="shared" si="11"/>
        <v>1.3194444444444444E-2</v>
      </c>
      <c r="Q13" s="447">
        <f t="shared" si="12"/>
        <v>1.3194444444444444E-2</v>
      </c>
      <c r="R13" s="452"/>
    </row>
    <row r="14" spans="1:36">
      <c r="A14" s="25" t="s">
        <v>45</v>
      </c>
      <c r="B14" s="271"/>
      <c r="C14" s="271"/>
      <c r="D14" s="131">
        <v>0.4</v>
      </c>
      <c r="E14" s="443">
        <v>6.9444444444444447E-4</v>
      </c>
      <c r="F14" s="451">
        <f t="shared" si="13"/>
        <v>1.3888888888888888E-2</v>
      </c>
      <c r="G14" s="447">
        <f t="shared" si="2"/>
        <v>1.3888888888888888E-2</v>
      </c>
      <c r="H14" s="447">
        <f t="shared" si="3"/>
        <v>1.3888888888888888E-2</v>
      </c>
      <c r="I14" s="447">
        <f t="shared" si="4"/>
        <v>1.3888888888888888E-2</v>
      </c>
      <c r="J14" s="447">
        <f t="shared" si="5"/>
        <v>1.3888888888888888E-2</v>
      </c>
      <c r="K14" s="447">
        <f t="shared" si="6"/>
        <v>1.3888888888888888E-2</v>
      </c>
      <c r="L14" s="447">
        <f t="shared" si="7"/>
        <v>1.3888888888888888E-2</v>
      </c>
      <c r="M14" s="447">
        <f t="shared" si="8"/>
        <v>1.3888888888888888E-2</v>
      </c>
      <c r="N14" s="447">
        <f t="shared" si="9"/>
        <v>1.3888888888888888E-2</v>
      </c>
      <c r="O14" s="447">
        <f t="shared" si="10"/>
        <v>1.3888888888888888E-2</v>
      </c>
      <c r="P14" s="447">
        <f t="shared" si="11"/>
        <v>1.3888888888888888E-2</v>
      </c>
      <c r="Q14" s="447">
        <f t="shared" si="12"/>
        <v>1.3888888888888888E-2</v>
      </c>
      <c r="R14" s="452"/>
    </row>
    <row r="15" spans="1:36">
      <c r="A15" s="25" t="s">
        <v>438</v>
      </c>
      <c r="B15" s="271"/>
      <c r="C15" s="271"/>
      <c r="D15" s="131">
        <v>2.1</v>
      </c>
      <c r="E15" s="443">
        <v>1.3888888888888889E-3</v>
      </c>
      <c r="F15" s="451">
        <f t="shared" si="13"/>
        <v>1.5277777777777777E-2</v>
      </c>
      <c r="G15" s="447">
        <f t="shared" si="2"/>
        <v>1.5277777777777777E-2</v>
      </c>
      <c r="H15" s="447">
        <f t="shared" si="3"/>
        <v>1.5277777777777777E-2</v>
      </c>
      <c r="I15" s="447">
        <f t="shared" si="4"/>
        <v>1.5277777777777777E-2</v>
      </c>
      <c r="J15" s="447">
        <f t="shared" si="5"/>
        <v>1.5277777777777777E-2</v>
      </c>
      <c r="K15" s="447">
        <f t="shared" si="6"/>
        <v>1.5277777777777777E-2</v>
      </c>
      <c r="L15" s="447">
        <f t="shared" si="7"/>
        <v>1.5277777777777777E-2</v>
      </c>
      <c r="M15" s="447">
        <f t="shared" si="8"/>
        <v>1.5277777777777777E-2</v>
      </c>
      <c r="N15" s="447">
        <f t="shared" si="9"/>
        <v>1.5277777777777777E-2</v>
      </c>
      <c r="O15" s="447">
        <f t="shared" si="10"/>
        <v>1.5277777777777777E-2</v>
      </c>
      <c r="P15" s="447">
        <f t="shared" si="11"/>
        <v>1.5277777777777777E-2</v>
      </c>
      <c r="Q15" s="447">
        <f t="shared" si="12"/>
        <v>1.5277777777777777E-2</v>
      </c>
      <c r="R15" s="452"/>
    </row>
    <row r="16" spans="1:36">
      <c r="A16" s="25" t="s">
        <v>439</v>
      </c>
      <c r="B16" s="271"/>
      <c r="C16" s="271"/>
      <c r="D16" s="131">
        <v>1.9</v>
      </c>
      <c r="E16" s="443">
        <v>1.3888888888888889E-3</v>
      </c>
      <c r="F16" s="451">
        <f t="shared" si="13"/>
        <v>1.6666666666666666E-2</v>
      </c>
      <c r="G16" s="447">
        <f t="shared" si="2"/>
        <v>1.6666666666666666E-2</v>
      </c>
      <c r="H16" s="447">
        <f t="shared" si="3"/>
        <v>1.6666666666666666E-2</v>
      </c>
      <c r="I16" s="447">
        <f t="shared" si="4"/>
        <v>1.6666666666666666E-2</v>
      </c>
      <c r="J16" s="447">
        <f t="shared" si="5"/>
        <v>1.6666666666666666E-2</v>
      </c>
      <c r="K16" s="447">
        <f t="shared" si="6"/>
        <v>1.6666666666666666E-2</v>
      </c>
      <c r="L16" s="447">
        <f t="shared" si="7"/>
        <v>1.6666666666666666E-2</v>
      </c>
      <c r="M16" s="447">
        <f t="shared" si="8"/>
        <v>1.6666666666666666E-2</v>
      </c>
      <c r="N16" s="447">
        <f t="shared" si="9"/>
        <v>1.6666666666666666E-2</v>
      </c>
      <c r="O16" s="447">
        <f t="shared" si="10"/>
        <v>1.6666666666666666E-2</v>
      </c>
      <c r="P16" s="447">
        <f t="shared" si="11"/>
        <v>1.6666666666666666E-2</v>
      </c>
      <c r="Q16" s="447">
        <f t="shared" si="12"/>
        <v>1.6666666666666666E-2</v>
      </c>
      <c r="R16" s="452"/>
    </row>
    <row r="17" spans="1:36">
      <c r="A17" s="25" t="s">
        <v>440</v>
      </c>
      <c r="B17" s="271"/>
      <c r="C17" s="271"/>
      <c r="D17" s="131">
        <v>3</v>
      </c>
      <c r="E17" s="443">
        <v>2.0833333333333333E-3</v>
      </c>
      <c r="F17" s="451">
        <f t="shared" si="13"/>
        <v>1.8749999999999999E-2</v>
      </c>
      <c r="G17" s="447">
        <f t="shared" si="2"/>
        <v>1.8749999999999999E-2</v>
      </c>
      <c r="H17" s="447">
        <f t="shared" si="3"/>
        <v>1.8749999999999999E-2</v>
      </c>
      <c r="I17" s="447">
        <f t="shared" si="4"/>
        <v>1.8749999999999999E-2</v>
      </c>
      <c r="J17" s="447">
        <f t="shared" si="5"/>
        <v>1.8749999999999999E-2</v>
      </c>
      <c r="K17" s="447">
        <f t="shared" si="6"/>
        <v>1.8749999999999999E-2</v>
      </c>
      <c r="L17" s="447">
        <f t="shared" si="7"/>
        <v>1.8749999999999999E-2</v>
      </c>
      <c r="M17" s="447">
        <f t="shared" si="8"/>
        <v>1.8749999999999999E-2</v>
      </c>
      <c r="N17" s="447">
        <f t="shared" si="9"/>
        <v>1.8749999999999999E-2</v>
      </c>
      <c r="O17" s="447">
        <f t="shared" si="10"/>
        <v>1.8749999999999999E-2</v>
      </c>
      <c r="P17" s="447">
        <f t="shared" si="11"/>
        <v>1.8749999999999999E-2</v>
      </c>
      <c r="Q17" s="447">
        <f t="shared" si="12"/>
        <v>1.8749999999999999E-2</v>
      </c>
      <c r="R17" s="452"/>
    </row>
    <row r="18" spans="1:36">
      <c r="A18" s="25" t="s">
        <v>441</v>
      </c>
      <c r="B18" s="271"/>
      <c r="C18" s="271"/>
      <c r="D18" s="131">
        <v>1.9</v>
      </c>
      <c r="E18" s="443">
        <v>1.3888888888888889E-3</v>
      </c>
      <c r="F18" s="451">
        <f t="shared" si="13"/>
        <v>2.0138888888888887E-2</v>
      </c>
      <c r="G18" s="447">
        <f t="shared" si="2"/>
        <v>2.0138888888888887E-2</v>
      </c>
      <c r="H18" s="447">
        <f t="shared" si="3"/>
        <v>2.0138888888888887E-2</v>
      </c>
      <c r="I18" s="447">
        <f t="shared" si="4"/>
        <v>2.0138888888888887E-2</v>
      </c>
      <c r="J18" s="447">
        <f t="shared" si="5"/>
        <v>2.0138888888888887E-2</v>
      </c>
      <c r="K18" s="447">
        <f t="shared" si="6"/>
        <v>2.0138888888888887E-2</v>
      </c>
      <c r="L18" s="447">
        <f t="shared" si="7"/>
        <v>2.0138888888888887E-2</v>
      </c>
      <c r="M18" s="447">
        <f t="shared" si="8"/>
        <v>2.0138888888888887E-2</v>
      </c>
      <c r="N18" s="447">
        <f t="shared" si="9"/>
        <v>2.0138888888888887E-2</v>
      </c>
      <c r="O18" s="447">
        <f t="shared" si="10"/>
        <v>2.0138888888888887E-2</v>
      </c>
      <c r="P18" s="447">
        <f t="shared" si="11"/>
        <v>2.0138888888888887E-2</v>
      </c>
      <c r="Q18" s="447">
        <f t="shared" si="12"/>
        <v>2.0138888888888887E-2</v>
      </c>
      <c r="R18" s="452"/>
    </row>
    <row r="19" spans="1:36">
      <c r="A19" s="25" t="s">
        <v>442</v>
      </c>
      <c r="B19" s="271"/>
      <c r="C19" s="271"/>
      <c r="D19" s="131">
        <v>1.3</v>
      </c>
      <c r="E19" s="443">
        <v>6.9444444444444447E-4</v>
      </c>
      <c r="F19" s="451">
        <f t="shared" si="13"/>
        <v>2.0833333333333332E-2</v>
      </c>
      <c r="G19" s="447">
        <f t="shared" si="2"/>
        <v>2.0833333333333332E-2</v>
      </c>
      <c r="H19" s="447">
        <f t="shared" si="3"/>
        <v>2.0833333333333332E-2</v>
      </c>
      <c r="I19" s="447">
        <f t="shared" si="4"/>
        <v>2.0833333333333332E-2</v>
      </c>
      <c r="J19" s="447">
        <f t="shared" si="5"/>
        <v>2.0833333333333332E-2</v>
      </c>
      <c r="K19" s="447">
        <f t="shared" si="6"/>
        <v>2.0833333333333332E-2</v>
      </c>
      <c r="L19" s="447">
        <f t="shared" si="7"/>
        <v>2.0833333333333332E-2</v>
      </c>
      <c r="M19" s="447">
        <f t="shared" si="8"/>
        <v>2.0833333333333332E-2</v>
      </c>
      <c r="N19" s="447">
        <f t="shared" si="9"/>
        <v>2.0833333333333332E-2</v>
      </c>
      <c r="O19" s="447">
        <f t="shared" si="10"/>
        <v>2.0833333333333332E-2</v>
      </c>
      <c r="P19" s="447">
        <f t="shared" si="11"/>
        <v>2.0833333333333332E-2</v>
      </c>
      <c r="Q19" s="447">
        <f t="shared" si="12"/>
        <v>2.0833333333333332E-2</v>
      </c>
      <c r="R19" s="452"/>
    </row>
    <row r="20" spans="1:36">
      <c r="A20" s="25" t="s">
        <v>443</v>
      </c>
      <c r="B20" s="272"/>
      <c r="C20" s="272"/>
      <c r="D20" s="131">
        <v>1.5</v>
      </c>
      <c r="E20" s="443">
        <v>1.3888888888888889E-3</v>
      </c>
      <c r="F20" s="451">
        <f t="shared" si="13"/>
        <v>2.222222222222222E-2</v>
      </c>
      <c r="G20" s="447">
        <f t="shared" si="2"/>
        <v>2.222222222222222E-2</v>
      </c>
      <c r="H20" s="447">
        <f t="shared" si="3"/>
        <v>2.222222222222222E-2</v>
      </c>
      <c r="I20" s="447">
        <f t="shared" si="4"/>
        <v>2.222222222222222E-2</v>
      </c>
      <c r="J20" s="447">
        <f t="shared" si="5"/>
        <v>2.222222222222222E-2</v>
      </c>
      <c r="K20" s="447">
        <f t="shared" si="6"/>
        <v>2.222222222222222E-2</v>
      </c>
      <c r="L20" s="447">
        <f t="shared" si="7"/>
        <v>2.222222222222222E-2</v>
      </c>
      <c r="M20" s="447">
        <f t="shared" si="8"/>
        <v>2.222222222222222E-2</v>
      </c>
      <c r="N20" s="447">
        <f t="shared" si="9"/>
        <v>2.222222222222222E-2</v>
      </c>
      <c r="O20" s="447">
        <f t="shared" si="10"/>
        <v>2.222222222222222E-2</v>
      </c>
      <c r="P20" s="447">
        <f t="shared" si="11"/>
        <v>2.222222222222222E-2</v>
      </c>
      <c r="Q20" s="447">
        <f t="shared" si="12"/>
        <v>2.222222222222222E-2</v>
      </c>
      <c r="R20" s="452"/>
    </row>
    <row r="21" spans="1:36">
      <c r="A21" s="25" t="s">
        <v>444</v>
      </c>
      <c r="B21" s="271"/>
      <c r="C21" s="271"/>
      <c r="D21" s="131">
        <v>0.9</v>
      </c>
      <c r="E21" s="443">
        <v>6.9444444444444447E-4</v>
      </c>
      <c r="F21" s="451">
        <f t="shared" si="13"/>
        <v>2.2916666666666665E-2</v>
      </c>
      <c r="G21" s="447">
        <f t="shared" si="2"/>
        <v>2.2916666666666665E-2</v>
      </c>
      <c r="H21" s="447">
        <f t="shared" si="3"/>
        <v>2.2916666666666665E-2</v>
      </c>
      <c r="I21" s="447">
        <f t="shared" si="4"/>
        <v>2.2916666666666665E-2</v>
      </c>
      <c r="J21" s="447">
        <f t="shared" si="5"/>
        <v>2.2916666666666665E-2</v>
      </c>
      <c r="K21" s="447">
        <f t="shared" si="6"/>
        <v>2.2916666666666665E-2</v>
      </c>
      <c r="L21" s="447">
        <f t="shared" si="7"/>
        <v>2.2916666666666665E-2</v>
      </c>
      <c r="M21" s="447">
        <f t="shared" si="8"/>
        <v>2.2916666666666665E-2</v>
      </c>
      <c r="N21" s="447">
        <f t="shared" si="9"/>
        <v>2.2916666666666665E-2</v>
      </c>
      <c r="O21" s="447">
        <f t="shared" si="10"/>
        <v>2.2916666666666665E-2</v>
      </c>
      <c r="P21" s="447">
        <f t="shared" si="11"/>
        <v>2.2916666666666665E-2</v>
      </c>
      <c r="Q21" s="447">
        <f t="shared" si="12"/>
        <v>2.2916666666666665E-2</v>
      </c>
      <c r="R21" s="452"/>
    </row>
    <row r="22" spans="1:36" s="27" customFormat="1">
      <c r="A22" s="25" t="s">
        <v>445</v>
      </c>
      <c r="B22" s="271"/>
      <c r="C22" s="271"/>
      <c r="D22" s="131">
        <v>1.2</v>
      </c>
      <c r="E22" s="443">
        <v>1.3888888888888889E-3</v>
      </c>
      <c r="F22" s="451">
        <f t="shared" si="13"/>
        <v>2.4305555555555552E-2</v>
      </c>
      <c r="G22" s="447">
        <f t="shared" si="2"/>
        <v>2.4305555555555552E-2</v>
      </c>
      <c r="H22" s="447">
        <f t="shared" si="3"/>
        <v>2.4305555555555552E-2</v>
      </c>
      <c r="I22" s="447">
        <f t="shared" si="4"/>
        <v>2.4305555555555552E-2</v>
      </c>
      <c r="J22" s="447">
        <f t="shared" si="5"/>
        <v>2.4305555555555552E-2</v>
      </c>
      <c r="K22" s="447">
        <f t="shared" si="6"/>
        <v>2.4305555555555552E-2</v>
      </c>
      <c r="L22" s="447">
        <f t="shared" si="7"/>
        <v>2.4305555555555552E-2</v>
      </c>
      <c r="M22" s="447">
        <f t="shared" si="8"/>
        <v>2.4305555555555552E-2</v>
      </c>
      <c r="N22" s="447">
        <f t="shared" si="9"/>
        <v>2.4305555555555552E-2</v>
      </c>
      <c r="O22" s="447">
        <f t="shared" si="10"/>
        <v>2.4305555555555552E-2</v>
      </c>
      <c r="P22" s="447">
        <f t="shared" si="11"/>
        <v>2.4305555555555552E-2</v>
      </c>
      <c r="Q22" s="447">
        <f t="shared" si="12"/>
        <v>2.4305555555555552E-2</v>
      </c>
      <c r="R22" s="45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>
      <c r="A23" s="25" t="s">
        <v>446</v>
      </c>
      <c r="B23" s="273"/>
      <c r="C23" s="273"/>
      <c r="D23" s="131">
        <v>0.5</v>
      </c>
      <c r="E23" s="443">
        <v>6.9444444444444447E-4</v>
      </c>
      <c r="F23" s="451">
        <f t="shared" si="13"/>
        <v>2.4999999999999998E-2</v>
      </c>
      <c r="G23" s="447">
        <f t="shared" si="2"/>
        <v>2.4999999999999998E-2</v>
      </c>
      <c r="H23" s="447">
        <f t="shared" si="3"/>
        <v>2.4999999999999998E-2</v>
      </c>
      <c r="I23" s="447">
        <f t="shared" si="4"/>
        <v>2.4999999999999998E-2</v>
      </c>
      <c r="J23" s="447">
        <f t="shared" si="5"/>
        <v>2.4999999999999998E-2</v>
      </c>
      <c r="K23" s="447">
        <f t="shared" si="6"/>
        <v>2.4999999999999998E-2</v>
      </c>
      <c r="L23" s="447">
        <f t="shared" si="7"/>
        <v>2.4999999999999998E-2</v>
      </c>
      <c r="M23" s="447">
        <f t="shared" si="8"/>
        <v>2.4999999999999998E-2</v>
      </c>
      <c r="N23" s="447">
        <f t="shared" si="9"/>
        <v>2.4999999999999998E-2</v>
      </c>
      <c r="O23" s="447">
        <f t="shared" si="10"/>
        <v>2.4999999999999998E-2</v>
      </c>
      <c r="P23" s="447">
        <f t="shared" si="11"/>
        <v>2.4999999999999998E-2</v>
      </c>
      <c r="Q23" s="447">
        <f t="shared" si="12"/>
        <v>2.4999999999999998E-2</v>
      </c>
      <c r="R23" s="452"/>
    </row>
    <row r="24" spans="1:36">
      <c r="A24" s="25" t="s">
        <v>447</v>
      </c>
      <c r="B24" s="271"/>
      <c r="C24" s="271"/>
      <c r="D24" s="131">
        <v>0.5</v>
      </c>
      <c r="E24" s="443">
        <v>1.3888888888888889E-3</v>
      </c>
      <c r="F24" s="451">
        <f t="shared" si="13"/>
        <v>2.6388888888888885E-2</v>
      </c>
      <c r="G24" s="447">
        <f t="shared" si="2"/>
        <v>2.6388888888888885E-2</v>
      </c>
      <c r="H24" s="447">
        <f t="shared" si="3"/>
        <v>2.6388888888888885E-2</v>
      </c>
      <c r="I24" s="447">
        <f t="shared" si="4"/>
        <v>2.6388888888888885E-2</v>
      </c>
      <c r="J24" s="447">
        <f t="shared" si="5"/>
        <v>2.6388888888888885E-2</v>
      </c>
      <c r="K24" s="447">
        <f t="shared" si="6"/>
        <v>2.6388888888888885E-2</v>
      </c>
      <c r="L24" s="447">
        <f t="shared" si="7"/>
        <v>2.6388888888888885E-2</v>
      </c>
      <c r="M24" s="447">
        <f t="shared" si="8"/>
        <v>2.6388888888888885E-2</v>
      </c>
      <c r="N24" s="447">
        <f t="shared" si="9"/>
        <v>2.6388888888888885E-2</v>
      </c>
      <c r="O24" s="447">
        <f t="shared" si="10"/>
        <v>2.6388888888888885E-2</v>
      </c>
      <c r="P24" s="447">
        <f t="shared" si="11"/>
        <v>2.6388888888888885E-2</v>
      </c>
      <c r="Q24" s="447">
        <f t="shared" si="12"/>
        <v>2.6388888888888885E-2</v>
      </c>
      <c r="R24" s="452"/>
    </row>
    <row r="25" spans="1:36">
      <c r="A25" s="25" t="s">
        <v>448</v>
      </c>
      <c r="B25" s="271"/>
      <c r="C25" s="271"/>
      <c r="D25" s="139">
        <v>0.5</v>
      </c>
      <c r="E25" s="443">
        <v>1.3888888888888889E-3</v>
      </c>
      <c r="F25" s="451">
        <f t="shared" si="13"/>
        <v>2.7777777777777773E-2</v>
      </c>
      <c r="G25" s="447">
        <f t="shared" si="2"/>
        <v>2.7777777777777773E-2</v>
      </c>
      <c r="H25" s="447">
        <f t="shared" si="3"/>
        <v>2.7777777777777773E-2</v>
      </c>
      <c r="I25" s="447">
        <f t="shared" si="4"/>
        <v>2.7777777777777773E-2</v>
      </c>
      <c r="J25" s="447">
        <f t="shared" si="5"/>
        <v>2.7777777777777773E-2</v>
      </c>
      <c r="K25" s="447">
        <f t="shared" si="6"/>
        <v>2.7777777777777773E-2</v>
      </c>
      <c r="L25" s="447">
        <f t="shared" si="7"/>
        <v>2.7777777777777773E-2</v>
      </c>
      <c r="M25" s="447">
        <f t="shared" si="8"/>
        <v>2.7777777777777773E-2</v>
      </c>
      <c r="N25" s="447">
        <f t="shared" si="9"/>
        <v>2.7777777777777773E-2</v>
      </c>
      <c r="O25" s="447">
        <f t="shared" si="10"/>
        <v>2.7777777777777773E-2</v>
      </c>
      <c r="P25" s="447">
        <f t="shared" si="11"/>
        <v>2.7777777777777773E-2</v>
      </c>
      <c r="Q25" s="447">
        <f t="shared" si="12"/>
        <v>2.7777777777777773E-2</v>
      </c>
      <c r="R25" s="454"/>
    </row>
    <row r="26" spans="1:36">
      <c r="A26" s="25" t="s">
        <v>449</v>
      </c>
      <c r="B26" s="271"/>
      <c r="C26" s="271"/>
      <c r="D26" s="131">
        <v>0.6</v>
      </c>
      <c r="E26" s="443">
        <v>1.3888888888888889E-3</v>
      </c>
      <c r="F26" s="451">
        <f t="shared" si="13"/>
        <v>2.916666666666666E-2</v>
      </c>
      <c r="G26" s="447">
        <f t="shared" si="2"/>
        <v>2.916666666666666E-2</v>
      </c>
      <c r="H26" s="447">
        <f t="shared" si="3"/>
        <v>2.916666666666666E-2</v>
      </c>
      <c r="I26" s="447">
        <f t="shared" si="4"/>
        <v>2.916666666666666E-2</v>
      </c>
      <c r="J26" s="447">
        <f t="shared" si="5"/>
        <v>2.916666666666666E-2</v>
      </c>
      <c r="K26" s="447">
        <f t="shared" si="6"/>
        <v>2.916666666666666E-2</v>
      </c>
      <c r="L26" s="447">
        <f t="shared" si="7"/>
        <v>2.916666666666666E-2</v>
      </c>
      <c r="M26" s="447">
        <f t="shared" si="8"/>
        <v>2.916666666666666E-2</v>
      </c>
      <c r="N26" s="447">
        <f t="shared" si="9"/>
        <v>2.916666666666666E-2</v>
      </c>
      <c r="O26" s="447">
        <f t="shared" si="10"/>
        <v>2.916666666666666E-2</v>
      </c>
      <c r="P26" s="447">
        <f t="shared" si="11"/>
        <v>2.916666666666666E-2</v>
      </c>
      <c r="Q26" s="447">
        <f t="shared" si="12"/>
        <v>2.916666666666666E-2</v>
      </c>
      <c r="R26" s="452"/>
    </row>
    <row r="27" spans="1:36">
      <c r="A27" s="22" t="s">
        <v>450</v>
      </c>
      <c r="B27" s="270"/>
      <c r="C27" s="270"/>
      <c r="D27" s="133">
        <v>0.7</v>
      </c>
      <c r="E27" s="455">
        <v>1.3888888888888889E-3</v>
      </c>
      <c r="F27" s="451">
        <f t="shared" si="13"/>
        <v>3.0555555555555548E-2</v>
      </c>
      <c r="G27" s="447">
        <f t="shared" si="2"/>
        <v>3.0555555555555548E-2</v>
      </c>
      <c r="H27" s="447">
        <f t="shared" si="3"/>
        <v>3.0555555555555548E-2</v>
      </c>
      <c r="I27" s="447">
        <f t="shared" si="4"/>
        <v>3.0555555555555548E-2</v>
      </c>
      <c r="J27" s="447">
        <f t="shared" si="5"/>
        <v>3.0555555555555548E-2</v>
      </c>
      <c r="K27" s="447">
        <f t="shared" si="6"/>
        <v>3.0555555555555548E-2</v>
      </c>
      <c r="L27" s="447">
        <f t="shared" si="7"/>
        <v>3.0555555555555548E-2</v>
      </c>
      <c r="M27" s="447">
        <f t="shared" si="8"/>
        <v>3.0555555555555548E-2</v>
      </c>
      <c r="N27" s="447">
        <f t="shared" si="9"/>
        <v>3.0555555555555548E-2</v>
      </c>
      <c r="O27" s="447">
        <f t="shared" si="10"/>
        <v>3.0555555555555548E-2</v>
      </c>
      <c r="P27" s="447">
        <f t="shared" si="11"/>
        <v>3.0555555555555548E-2</v>
      </c>
      <c r="Q27" s="447">
        <f t="shared" si="12"/>
        <v>3.0555555555555548E-2</v>
      </c>
      <c r="R27" s="454"/>
    </row>
    <row r="28" spans="1:36" s="2" customFormat="1">
      <c r="A28" s="78" t="s">
        <v>64</v>
      </c>
      <c r="B28" s="252"/>
      <c r="C28" s="252"/>
      <c r="D28" s="79">
        <f>SUM(D6:D27)</f>
        <v>30.9</v>
      </c>
      <c r="E28" s="204"/>
      <c r="F28" s="88">
        <f>$D28</f>
        <v>30.9</v>
      </c>
      <c r="G28" s="457">
        <f t="shared" ref="G28:Q31" si="14">$D28</f>
        <v>30.9</v>
      </c>
      <c r="H28" s="457">
        <f t="shared" si="14"/>
        <v>30.9</v>
      </c>
      <c r="I28" s="457">
        <f t="shared" si="14"/>
        <v>30.9</v>
      </c>
      <c r="J28" s="457">
        <f t="shared" si="14"/>
        <v>30.9</v>
      </c>
      <c r="K28" s="457">
        <f t="shared" si="14"/>
        <v>30.9</v>
      </c>
      <c r="L28" s="457">
        <f t="shared" si="14"/>
        <v>30.9</v>
      </c>
      <c r="M28" s="457">
        <f t="shared" si="14"/>
        <v>30.9</v>
      </c>
      <c r="N28" s="457">
        <f t="shared" si="14"/>
        <v>30.9</v>
      </c>
      <c r="O28" s="457">
        <f t="shared" si="14"/>
        <v>30.9</v>
      </c>
      <c r="P28" s="457">
        <f t="shared" si="14"/>
        <v>30.9</v>
      </c>
      <c r="Q28" s="457">
        <f t="shared" si="14"/>
        <v>30.9</v>
      </c>
      <c r="R28" s="45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2" customFormat="1">
      <c r="A29" s="78" t="s">
        <v>498</v>
      </c>
      <c r="B29" s="252"/>
      <c r="C29" s="252"/>
      <c r="D29" s="79">
        <f>SUM(D6:D14)</f>
        <v>14.3</v>
      </c>
      <c r="E29" s="204"/>
      <c r="F29" s="88">
        <f t="shared" ref="F29:F31" si="15">$D29</f>
        <v>14.3</v>
      </c>
      <c r="G29" s="457">
        <f t="shared" si="14"/>
        <v>14.3</v>
      </c>
      <c r="H29" s="457">
        <f t="shared" si="14"/>
        <v>14.3</v>
      </c>
      <c r="I29" s="457">
        <f t="shared" si="14"/>
        <v>14.3</v>
      </c>
      <c r="J29" s="457">
        <f t="shared" si="14"/>
        <v>14.3</v>
      </c>
      <c r="K29" s="457">
        <f t="shared" si="14"/>
        <v>14.3</v>
      </c>
      <c r="L29" s="457">
        <f t="shared" si="14"/>
        <v>14.3</v>
      </c>
      <c r="M29" s="457">
        <f t="shared" si="14"/>
        <v>14.3</v>
      </c>
      <c r="N29" s="457">
        <f t="shared" si="14"/>
        <v>14.3</v>
      </c>
      <c r="O29" s="457">
        <f t="shared" si="14"/>
        <v>14.3</v>
      </c>
      <c r="P29" s="457">
        <f t="shared" si="14"/>
        <v>14.3</v>
      </c>
      <c r="Q29" s="457">
        <f t="shared" si="14"/>
        <v>14.3</v>
      </c>
      <c r="R29" s="458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2" customFormat="1">
      <c r="A30" s="78" t="s">
        <v>503</v>
      </c>
      <c r="B30" s="252"/>
      <c r="C30" s="252"/>
      <c r="D30" s="79">
        <f>SUM(D15:D21)</f>
        <v>12.600000000000001</v>
      </c>
      <c r="E30" s="204"/>
      <c r="F30" s="88">
        <f t="shared" si="15"/>
        <v>12.600000000000001</v>
      </c>
      <c r="G30" s="457">
        <f t="shared" si="14"/>
        <v>12.600000000000001</v>
      </c>
      <c r="H30" s="457">
        <f t="shared" si="14"/>
        <v>12.600000000000001</v>
      </c>
      <c r="I30" s="457">
        <f t="shared" si="14"/>
        <v>12.600000000000001</v>
      </c>
      <c r="J30" s="457">
        <f t="shared" si="14"/>
        <v>12.600000000000001</v>
      </c>
      <c r="K30" s="457">
        <f t="shared" si="14"/>
        <v>12.600000000000001</v>
      </c>
      <c r="L30" s="457">
        <f t="shared" si="14"/>
        <v>12.600000000000001</v>
      </c>
      <c r="M30" s="457">
        <f t="shared" si="14"/>
        <v>12.600000000000001</v>
      </c>
      <c r="N30" s="457">
        <f t="shared" si="14"/>
        <v>12.600000000000001</v>
      </c>
      <c r="O30" s="457">
        <f t="shared" si="14"/>
        <v>12.600000000000001</v>
      </c>
      <c r="P30" s="457">
        <f t="shared" si="14"/>
        <v>12.600000000000001</v>
      </c>
      <c r="Q30" s="457">
        <f t="shared" si="14"/>
        <v>12.600000000000001</v>
      </c>
      <c r="R30" s="458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2" customFormat="1">
      <c r="A31" s="78" t="s">
        <v>504</v>
      </c>
      <c r="B31" s="252"/>
      <c r="C31" s="252"/>
      <c r="D31" s="79">
        <f>SUM(D22:D27)</f>
        <v>4</v>
      </c>
      <c r="E31" s="204"/>
      <c r="F31" s="88">
        <f t="shared" si="15"/>
        <v>4</v>
      </c>
      <c r="G31" s="457">
        <f t="shared" si="14"/>
        <v>4</v>
      </c>
      <c r="H31" s="457">
        <f t="shared" si="14"/>
        <v>4</v>
      </c>
      <c r="I31" s="457">
        <f t="shared" si="14"/>
        <v>4</v>
      </c>
      <c r="J31" s="457">
        <f t="shared" si="14"/>
        <v>4</v>
      </c>
      <c r="K31" s="457">
        <f t="shared" si="14"/>
        <v>4</v>
      </c>
      <c r="L31" s="457">
        <f t="shared" si="14"/>
        <v>4</v>
      </c>
      <c r="M31" s="457">
        <f t="shared" si="14"/>
        <v>4</v>
      </c>
      <c r="N31" s="457">
        <f t="shared" si="14"/>
        <v>4</v>
      </c>
      <c r="O31" s="457">
        <f t="shared" si="14"/>
        <v>4</v>
      </c>
      <c r="P31" s="457">
        <f t="shared" si="14"/>
        <v>4</v>
      </c>
      <c r="Q31" s="457">
        <f t="shared" si="14"/>
        <v>4</v>
      </c>
      <c r="R31" s="45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B32" s="28"/>
      <c r="C32" s="2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36" s="2" customFormat="1" ht="12.75">
      <c r="A33" s="5" t="s">
        <v>77</v>
      </c>
      <c r="B33" s="251" t="s">
        <v>248</v>
      </c>
      <c r="C33" s="251" t="s">
        <v>247</v>
      </c>
      <c r="D33" s="440" t="s">
        <v>0</v>
      </c>
      <c r="E33" s="441" t="s">
        <v>424</v>
      </c>
      <c r="F33" s="444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5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>
      <c r="A34" s="33" t="s">
        <v>450</v>
      </c>
      <c r="B34" s="270"/>
      <c r="C34" s="270"/>
      <c r="D34" s="96" t="s">
        <v>1</v>
      </c>
      <c r="E34" s="442">
        <v>0</v>
      </c>
      <c r="F34" s="448">
        <v>0</v>
      </c>
      <c r="G34" s="449">
        <v>0</v>
      </c>
      <c r="H34" s="449">
        <v>0</v>
      </c>
      <c r="I34" s="449">
        <v>0</v>
      </c>
      <c r="J34" s="449">
        <v>0</v>
      </c>
      <c r="K34" s="449">
        <v>0</v>
      </c>
      <c r="L34" s="449">
        <v>0</v>
      </c>
      <c r="M34" s="449">
        <v>0</v>
      </c>
      <c r="N34" s="449">
        <v>0</v>
      </c>
      <c r="O34" s="449">
        <v>0</v>
      </c>
      <c r="P34" s="449">
        <v>0</v>
      </c>
      <c r="Q34" s="449">
        <v>0</v>
      </c>
      <c r="R34" s="450"/>
    </row>
    <row r="35" spans="1:36">
      <c r="A35" s="25" t="s">
        <v>451</v>
      </c>
      <c r="B35" s="271"/>
      <c r="C35" s="271"/>
      <c r="D35" s="131">
        <v>0.7</v>
      </c>
      <c r="E35" s="443">
        <v>1.3888888888888889E-3</v>
      </c>
      <c r="F35" s="451">
        <f>F34+$E35</f>
        <v>1.3888888888888889E-3</v>
      </c>
      <c r="G35" s="447">
        <f t="shared" ref="G35:Q35" si="16">G34+$E35</f>
        <v>1.3888888888888889E-3</v>
      </c>
      <c r="H35" s="447">
        <f t="shared" si="16"/>
        <v>1.3888888888888889E-3</v>
      </c>
      <c r="I35" s="447">
        <f t="shared" si="16"/>
        <v>1.3888888888888889E-3</v>
      </c>
      <c r="J35" s="447">
        <f t="shared" si="16"/>
        <v>1.3888888888888889E-3</v>
      </c>
      <c r="K35" s="447">
        <f t="shared" si="16"/>
        <v>1.3888888888888889E-3</v>
      </c>
      <c r="L35" s="447">
        <f t="shared" si="16"/>
        <v>1.3888888888888889E-3</v>
      </c>
      <c r="M35" s="447">
        <f t="shared" si="16"/>
        <v>1.3888888888888889E-3</v>
      </c>
      <c r="N35" s="447">
        <f t="shared" si="16"/>
        <v>1.3888888888888889E-3</v>
      </c>
      <c r="O35" s="447">
        <f t="shared" si="16"/>
        <v>1.3888888888888889E-3</v>
      </c>
      <c r="P35" s="447">
        <f t="shared" si="16"/>
        <v>1.3888888888888889E-3</v>
      </c>
      <c r="Q35" s="447">
        <f t="shared" si="16"/>
        <v>1.3888888888888889E-3</v>
      </c>
      <c r="R35" s="452"/>
    </row>
    <row r="36" spans="1:36">
      <c r="A36" s="25" t="s">
        <v>452</v>
      </c>
      <c r="B36" s="271"/>
      <c r="C36" s="271"/>
      <c r="D36" s="131">
        <v>0.6</v>
      </c>
      <c r="E36" s="443">
        <v>1.3888888888888889E-3</v>
      </c>
      <c r="F36" s="451">
        <f t="shared" ref="F36:F57" si="17">F35+$E36</f>
        <v>2.7777777777777779E-3</v>
      </c>
      <c r="G36" s="447">
        <f t="shared" ref="G36:G57" si="18">G35+$E36</f>
        <v>2.7777777777777779E-3</v>
      </c>
      <c r="H36" s="447">
        <f t="shared" ref="H36:H57" si="19">H35+$E36</f>
        <v>2.7777777777777779E-3</v>
      </c>
      <c r="I36" s="447">
        <f t="shared" ref="I36:I57" si="20">I35+$E36</f>
        <v>2.7777777777777779E-3</v>
      </c>
      <c r="J36" s="447">
        <f t="shared" ref="J36:J57" si="21">J35+$E36</f>
        <v>2.7777777777777779E-3</v>
      </c>
      <c r="K36" s="447">
        <f t="shared" ref="K36:K57" si="22">K35+$E36</f>
        <v>2.7777777777777779E-3</v>
      </c>
      <c r="L36" s="447">
        <f t="shared" ref="L36:L57" si="23">L35+$E36</f>
        <v>2.7777777777777779E-3</v>
      </c>
      <c r="M36" s="447">
        <f t="shared" ref="M36:M57" si="24">M35+$E36</f>
        <v>2.7777777777777779E-3</v>
      </c>
      <c r="N36" s="447">
        <f t="shared" ref="N36:N57" si="25">N35+$E36</f>
        <v>2.7777777777777779E-3</v>
      </c>
      <c r="O36" s="447">
        <f t="shared" ref="O36:O57" si="26">O35+$E36</f>
        <v>2.7777777777777779E-3</v>
      </c>
      <c r="P36" s="447">
        <f t="shared" ref="P36:P57" si="27">P35+$E36</f>
        <v>2.7777777777777779E-3</v>
      </c>
      <c r="Q36" s="447">
        <f t="shared" ref="Q36:Q57" si="28">Q35+$E36</f>
        <v>2.7777777777777779E-3</v>
      </c>
      <c r="R36" s="452"/>
    </row>
    <row r="37" spans="1:36">
      <c r="A37" s="25" t="s">
        <v>453</v>
      </c>
      <c r="B37" s="271"/>
      <c r="C37" s="271"/>
      <c r="D37" s="131">
        <v>0.4</v>
      </c>
      <c r="E37" s="443">
        <v>1.3888888888888889E-3</v>
      </c>
      <c r="F37" s="451">
        <f t="shared" si="17"/>
        <v>4.1666666666666666E-3</v>
      </c>
      <c r="G37" s="447">
        <f t="shared" si="18"/>
        <v>4.1666666666666666E-3</v>
      </c>
      <c r="H37" s="447">
        <f t="shared" si="19"/>
        <v>4.1666666666666666E-3</v>
      </c>
      <c r="I37" s="447">
        <f t="shared" si="20"/>
        <v>4.1666666666666666E-3</v>
      </c>
      <c r="J37" s="447">
        <f t="shared" si="21"/>
        <v>4.1666666666666666E-3</v>
      </c>
      <c r="K37" s="447">
        <f t="shared" si="22"/>
        <v>4.1666666666666666E-3</v>
      </c>
      <c r="L37" s="447">
        <f t="shared" si="23"/>
        <v>4.1666666666666666E-3</v>
      </c>
      <c r="M37" s="447">
        <f t="shared" si="24"/>
        <v>4.1666666666666666E-3</v>
      </c>
      <c r="N37" s="447">
        <f t="shared" si="25"/>
        <v>4.1666666666666666E-3</v>
      </c>
      <c r="O37" s="447">
        <f t="shared" si="26"/>
        <v>4.1666666666666666E-3</v>
      </c>
      <c r="P37" s="447">
        <f t="shared" si="27"/>
        <v>4.1666666666666666E-3</v>
      </c>
      <c r="Q37" s="447">
        <f t="shared" si="28"/>
        <v>4.1666666666666666E-3</v>
      </c>
      <c r="R37" s="452"/>
    </row>
    <row r="38" spans="1:36">
      <c r="A38" s="25" t="s">
        <v>446</v>
      </c>
      <c r="B38" s="271"/>
      <c r="C38" s="271"/>
      <c r="D38" s="131">
        <v>0.6</v>
      </c>
      <c r="E38" s="443">
        <v>1.3888888888888889E-3</v>
      </c>
      <c r="F38" s="451">
        <f t="shared" si="17"/>
        <v>5.5555555555555558E-3</v>
      </c>
      <c r="G38" s="447">
        <f t="shared" si="18"/>
        <v>5.5555555555555558E-3</v>
      </c>
      <c r="H38" s="447">
        <f t="shared" si="19"/>
        <v>5.5555555555555558E-3</v>
      </c>
      <c r="I38" s="447">
        <f t="shared" si="20"/>
        <v>5.5555555555555558E-3</v>
      </c>
      <c r="J38" s="447">
        <f t="shared" si="21"/>
        <v>5.5555555555555558E-3</v>
      </c>
      <c r="K38" s="447">
        <f t="shared" si="22"/>
        <v>5.5555555555555558E-3</v>
      </c>
      <c r="L38" s="447">
        <f t="shared" si="23"/>
        <v>5.5555555555555558E-3</v>
      </c>
      <c r="M38" s="447">
        <f t="shared" si="24"/>
        <v>5.5555555555555558E-3</v>
      </c>
      <c r="N38" s="447">
        <f t="shared" si="25"/>
        <v>5.5555555555555558E-3</v>
      </c>
      <c r="O38" s="447">
        <f t="shared" si="26"/>
        <v>5.5555555555555558E-3</v>
      </c>
      <c r="P38" s="447">
        <f t="shared" si="27"/>
        <v>5.5555555555555558E-3</v>
      </c>
      <c r="Q38" s="447">
        <f t="shared" si="28"/>
        <v>5.5555555555555558E-3</v>
      </c>
      <c r="R38" s="452"/>
    </row>
    <row r="39" spans="1:36">
      <c r="A39" s="25" t="s">
        <v>454</v>
      </c>
      <c r="B39" s="271"/>
      <c r="C39" s="271"/>
      <c r="D39" s="131">
        <v>0.7</v>
      </c>
      <c r="E39" s="443">
        <v>6.9444444444444447E-4</v>
      </c>
      <c r="F39" s="451">
        <f t="shared" si="17"/>
        <v>6.2500000000000003E-3</v>
      </c>
      <c r="G39" s="447">
        <f t="shared" si="18"/>
        <v>6.2500000000000003E-3</v>
      </c>
      <c r="H39" s="447">
        <f t="shared" si="19"/>
        <v>6.2500000000000003E-3</v>
      </c>
      <c r="I39" s="447">
        <f t="shared" si="20"/>
        <v>6.2500000000000003E-3</v>
      </c>
      <c r="J39" s="447">
        <f t="shared" si="21"/>
        <v>6.2500000000000003E-3</v>
      </c>
      <c r="K39" s="447">
        <f t="shared" si="22"/>
        <v>6.2500000000000003E-3</v>
      </c>
      <c r="L39" s="447">
        <f t="shared" si="23"/>
        <v>6.2500000000000003E-3</v>
      </c>
      <c r="M39" s="447">
        <f t="shared" si="24"/>
        <v>6.2500000000000003E-3</v>
      </c>
      <c r="N39" s="447">
        <f t="shared" si="25"/>
        <v>6.2500000000000003E-3</v>
      </c>
      <c r="O39" s="447">
        <f t="shared" si="26"/>
        <v>6.2500000000000003E-3</v>
      </c>
      <c r="P39" s="447">
        <f t="shared" si="27"/>
        <v>6.2500000000000003E-3</v>
      </c>
      <c r="Q39" s="447">
        <f t="shared" si="28"/>
        <v>6.2500000000000003E-3</v>
      </c>
      <c r="R39" s="452"/>
    </row>
    <row r="40" spans="1:36">
      <c r="A40" s="25" t="s">
        <v>455</v>
      </c>
      <c r="B40" s="271"/>
      <c r="C40" s="271"/>
      <c r="D40" s="131">
        <v>1.3</v>
      </c>
      <c r="E40" s="443">
        <v>1.3888888888888889E-3</v>
      </c>
      <c r="F40" s="451">
        <f t="shared" si="17"/>
        <v>7.6388888888888895E-3</v>
      </c>
      <c r="G40" s="447">
        <f t="shared" si="18"/>
        <v>7.6388888888888895E-3</v>
      </c>
      <c r="H40" s="447">
        <f t="shared" si="19"/>
        <v>7.6388888888888895E-3</v>
      </c>
      <c r="I40" s="447">
        <f t="shared" si="20"/>
        <v>7.6388888888888895E-3</v>
      </c>
      <c r="J40" s="447">
        <f t="shared" si="21"/>
        <v>7.6388888888888895E-3</v>
      </c>
      <c r="K40" s="447">
        <f t="shared" si="22"/>
        <v>7.6388888888888895E-3</v>
      </c>
      <c r="L40" s="447">
        <f t="shared" si="23"/>
        <v>7.6388888888888895E-3</v>
      </c>
      <c r="M40" s="447">
        <f t="shared" si="24"/>
        <v>7.6388888888888895E-3</v>
      </c>
      <c r="N40" s="447">
        <f t="shared" si="25"/>
        <v>7.6388888888888895E-3</v>
      </c>
      <c r="O40" s="447">
        <f t="shared" si="26"/>
        <v>7.6388888888888895E-3</v>
      </c>
      <c r="P40" s="447">
        <f t="shared" si="27"/>
        <v>7.6388888888888895E-3</v>
      </c>
      <c r="Q40" s="447">
        <f t="shared" si="28"/>
        <v>7.6388888888888895E-3</v>
      </c>
      <c r="R40" s="452"/>
    </row>
    <row r="41" spans="1:36">
      <c r="A41" s="25" t="s">
        <v>444</v>
      </c>
      <c r="B41" s="271"/>
      <c r="C41" s="271"/>
      <c r="D41" s="131">
        <v>1.4</v>
      </c>
      <c r="E41" s="443">
        <v>1.3888888888888889E-3</v>
      </c>
      <c r="F41" s="451">
        <f t="shared" si="17"/>
        <v>9.0277777777777787E-3</v>
      </c>
      <c r="G41" s="447">
        <f t="shared" si="18"/>
        <v>9.0277777777777787E-3</v>
      </c>
      <c r="H41" s="447">
        <f t="shared" si="19"/>
        <v>9.0277777777777787E-3</v>
      </c>
      <c r="I41" s="447">
        <f t="shared" si="20"/>
        <v>9.0277777777777787E-3</v>
      </c>
      <c r="J41" s="447">
        <f t="shared" si="21"/>
        <v>9.0277777777777787E-3</v>
      </c>
      <c r="K41" s="447">
        <f t="shared" si="22"/>
        <v>9.0277777777777787E-3</v>
      </c>
      <c r="L41" s="447">
        <f t="shared" si="23"/>
        <v>9.0277777777777787E-3</v>
      </c>
      <c r="M41" s="447">
        <f t="shared" si="24"/>
        <v>9.0277777777777787E-3</v>
      </c>
      <c r="N41" s="447">
        <f t="shared" si="25"/>
        <v>9.0277777777777787E-3</v>
      </c>
      <c r="O41" s="447">
        <f t="shared" si="26"/>
        <v>9.0277777777777787E-3</v>
      </c>
      <c r="P41" s="447">
        <f t="shared" si="27"/>
        <v>9.0277777777777787E-3</v>
      </c>
      <c r="Q41" s="447">
        <f t="shared" si="28"/>
        <v>9.0277777777777787E-3</v>
      </c>
      <c r="R41" s="452"/>
    </row>
    <row r="42" spans="1:36">
      <c r="A42" s="25" t="s">
        <v>443</v>
      </c>
      <c r="B42" s="271"/>
      <c r="C42" s="271"/>
      <c r="D42" s="131">
        <v>1</v>
      </c>
      <c r="E42" s="443">
        <v>6.9444444444444447E-4</v>
      </c>
      <c r="F42" s="451">
        <f t="shared" si="17"/>
        <v>9.7222222222222224E-3</v>
      </c>
      <c r="G42" s="447">
        <f t="shared" si="18"/>
        <v>9.7222222222222224E-3</v>
      </c>
      <c r="H42" s="447">
        <f t="shared" si="19"/>
        <v>9.7222222222222224E-3</v>
      </c>
      <c r="I42" s="447">
        <f t="shared" si="20"/>
        <v>9.7222222222222224E-3</v>
      </c>
      <c r="J42" s="447">
        <f t="shared" si="21"/>
        <v>9.7222222222222224E-3</v>
      </c>
      <c r="K42" s="447">
        <f t="shared" si="22"/>
        <v>9.7222222222222224E-3</v>
      </c>
      <c r="L42" s="447">
        <f t="shared" si="23"/>
        <v>9.7222222222222224E-3</v>
      </c>
      <c r="M42" s="447">
        <f t="shared" si="24"/>
        <v>9.7222222222222224E-3</v>
      </c>
      <c r="N42" s="447">
        <f t="shared" si="25"/>
        <v>9.7222222222222224E-3</v>
      </c>
      <c r="O42" s="447">
        <f t="shared" si="26"/>
        <v>9.7222222222222224E-3</v>
      </c>
      <c r="P42" s="447">
        <f t="shared" si="27"/>
        <v>9.7222222222222224E-3</v>
      </c>
      <c r="Q42" s="447">
        <f t="shared" si="28"/>
        <v>9.7222222222222224E-3</v>
      </c>
      <c r="R42" s="452"/>
    </row>
    <row r="43" spans="1:36">
      <c r="A43" s="25" t="s">
        <v>442</v>
      </c>
      <c r="B43" s="271"/>
      <c r="C43" s="271"/>
      <c r="D43" s="131">
        <v>2.2999999999999998</v>
      </c>
      <c r="E43" s="443">
        <v>1.3888888888888889E-3</v>
      </c>
      <c r="F43" s="451">
        <f t="shared" si="17"/>
        <v>1.1111111111111112E-2</v>
      </c>
      <c r="G43" s="447">
        <f t="shared" si="18"/>
        <v>1.1111111111111112E-2</v>
      </c>
      <c r="H43" s="447">
        <f t="shared" si="19"/>
        <v>1.1111111111111112E-2</v>
      </c>
      <c r="I43" s="447">
        <f t="shared" si="20"/>
        <v>1.1111111111111112E-2</v>
      </c>
      <c r="J43" s="447">
        <f t="shared" si="21"/>
        <v>1.1111111111111112E-2</v>
      </c>
      <c r="K43" s="447">
        <f t="shared" si="22"/>
        <v>1.1111111111111112E-2</v>
      </c>
      <c r="L43" s="447">
        <f t="shared" si="23"/>
        <v>1.1111111111111112E-2</v>
      </c>
      <c r="M43" s="447">
        <f t="shared" si="24"/>
        <v>1.1111111111111112E-2</v>
      </c>
      <c r="N43" s="447">
        <f t="shared" si="25"/>
        <v>1.1111111111111112E-2</v>
      </c>
      <c r="O43" s="447">
        <f t="shared" si="26"/>
        <v>1.1111111111111112E-2</v>
      </c>
      <c r="P43" s="447">
        <f t="shared" si="27"/>
        <v>1.1111111111111112E-2</v>
      </c>
      <c r="Q43" s="447">
        <f t="shared" si="28"/>
        <v>1.1111111111111112E-2</v>
      </c>
      <c r="R43" s="452"/>
    </row>
    <row r="44" spans="1:36">
      <c r="A44" s="25" t="s">
        <v>441</v>
      </c>
      <c r="B44" s="271"/>
      <c r="C44" s="271"/>
      <c r="D44" s="131">
        <v>1.4</v>
      </c>
      <c r="E44" s="443">
        <v>1.3888888888888889E-3</v>
      </c>
      <c r="F44" s="451">
        <f t="shared" si="17"/>
        <v>1.2500000000000001E-2</v>
      </c>
      <c r="G44" s="447">
        <f t="shared" si="18"/>
        <v>1.2500000000000001E-2</v>
      </c>
      <c r="H44" s="447">
        <f t="shared" si="19"/>
        <v>1.2500000000000001E-2</v>
      </c>
      <c r="I44" s="447">
        <f t="shared" si="20"/>
        <v>1.2500000000000001E-2</v>
      </c>
      <c r="J44" s="447">
        <f t="shared" si="21"/>
        <v>1.2500000000000001E-2</v>
      </c>
      <c r="K44" s="447">
        <f t="shared" si="22"/>
        <v>1.2500000000000001E-2</v>
      </c>
      <c r="L44" s="447">
        <f t="shared" si="23"/>
        <v>1.2500000000000001E-2</v>
      </c>
      <c r="M44" s="447">
        <f t="shared" si="24"/>
        <v>1.2500000000000001E-2</v>
      </c>
      <c r="N44" s="447">
        <f t="shared" si="25"/>
        <v>1.2500000000000001E-2</v>
      </c>
      <c r="O44" s="447">
        <f t="shared" si="26"/>
        <v>1.2500000000000001E-2</v>
      </c>
      <c r="P44" s="447">
        <f t="shared" si="27"/>
        <v>1.2500000000000001E-2</v>
      </c>
      <c r="Q44" s="447">
        <f t="shared" si="28"/>
        <v>1.2500000000000001E-2</v>
      </c>
      <c r="R44" s="452"/>
    </row>
    <row r="45" spans="1:36">
      <c r="A45" s="25" t="s">
        <v>440</v>
      </c>
      <c r="B45" s="271"/>
      <c r="C45" s="271"/>
      <c r="D45" s="131">
        <v>1.9</v>
      </c>
      <c r="E45" s="443">
        <v>1.3888888888888889E-3</v>
      </c>
      <c r="F45" s="451">
        <f t="shared" si="17"/>
        <v>1.388888888888889E-2</v>
      </c>
      <c r="G45" s="447">
        <f t="shared" si="18"/>
        <v>1.388888888888889E-2</v>
      </c>
      <c r="H45" s="447">
        <f t="shared" si="19"/>
        <v>1.388888888888889E-2</v>
      </c>
      <c r="I45" s="447">
        <f t="shared" si="20"/>
        <v>1.388888888888889E-2</v>
      </c>
      <c r="J45" s="447">
        <f t="shared" si="21"/>
        <v>1.388888888888889E-2</v>
      </c>
      <c r="K45" s="447">
        <f t="shared" si="22"/>
        <v>1.388888888888889E-2</v>
      </c>
      <c r="L45" s="447">
        <f t="shared" si="23"/>
        <v>1.388888888888889E-2</v>
      </c>
      <c r="M45" s="447">
        <f t="shared" si="24"/>
        <v>1.388888888888889E-2</v>
      </c>
      <c r="N45" s="447">
        <f t="shared" si="25"/>
        <v>1.388888888888889E-2</v>
      </c>
      <c r="O45" s="447">
        <f t="shared" si="26"/>
        <v>1.388888888888889E-2</v>
      </c>
      <c r="P45" s="447">
        <f t="shared" si="27"/>
        <v>1.388888888888889E-2</v>
      </c>
      <c r="Q45" s="447">
        <f t="shared" si="28"/>
        <v>1.388888888888889E-2</v>
      </c>
      <c r="R45" s="452"/>
    </row>
    <row r="46" spans="1:36">
      <c r="A46" s="25" t="s">
        <v>439</v>
      </c>
      <c r="B46" s="271"/>
      <c r="C46" s="271"/>
      <c r="D46" s="131">
        <v>3</v>
      </c>
      <c r="E46" s="443">
        <v>2.0833333333333333E-3</v>
      </c>
      <c r="F46" s="451">
        <f t="shared" si="17"/>
        <v>1.5972222222222224E-2</v>
      </c>
      <c r="G46" s="447">
        <f t="shared" si="18"/>
        <v>1.5972222222222224E-2</v>
      </c>
      <c r="H46" s="447">
        <f t="shared" si="19"/>
        <v>1.5972222222222224E-2</v>
      </c>
      <c r="I46" s="447">
        <f t="shared" si="20"/>
        <v>1.5972222222222224E-2</v>
      </c>
      <c r="J46" s="447">
        <f t="shared" si="21"/>
        <v>1.5972222222222224E-2</v>
      </c>
      <c r="K46" s="447">
        <f t="shared" si="22"/>
        <v>1.5972222222222224E-2</v>
      </c>
      <c r="L46" s="447">
        <f t="shared" si="23"/>
        <v>1.5972222222222224E-2</v>
      </c>
      <c r="M46" s="447">
        <f t="shared" si="24"/>
        <v>1.5972222222222224E-2</v>
      </c>
      <c r="N46" s="447">
        <f t="shared" si="25"/>
        <v>1.5972222222222224E-2</v>
      </c>
      <c r="O46" s="447">
        <f t="shared" si="26"/>
        <v>1.5972222222222224E-2</v>
      </c>
      <c r="P46" s="447">
        <f t="shared" si="27"/>
        <v>1.5972222222222224E-2</v>
      </c>
      <c r="Q46" s="447">
        <f t="shared" si="28"/>
        <v>1.5972222222222224E-2</v>
      </c>
      <c r="R46" s="452"/>
    </row>
    <row r="47" spans="1:36">
      <c r="A47" s="25" t="s">
        <v>438</v>
      </c>
      <c r="B47" s="271"/>
      <c r="C47" s="271"/>
      <c r="D47" s="131">
        <v>1.8</v>
      </c>
      <c r="E47" s="443">
        <v>1.3888888888888889E-3</v>
      </c>
      <c r="F47" s="451">
        <f t="shared" si="17"/>
        <v>1.7361111111111112E-2</v>
      </c>
      <c r="G47" s="447">
        <f t="shared" si="18"/>
        <v>1.7361111111111112E-2</v>
      </c>
      <c r="H47" s="447">
        <f t="shared" si="19"/>
        <v>1.7361111111111112E-2</v>
      </c>
      <c r="I47" s="447">
        <f t="shared" si="20"/>
        <v>1.7361111111111112E-2</v>
      </c>
      <c r="J47" s="447">
        <f t="shared" si="21"/>
        <v>1.7361111111111112E-2</v>
      </c>
      <c r="K47" s="447">
        <f t="shared" si="22"/>
        <v>1.7361111111111112E-2</v>
      </c>
      <c r="L47" s="447">
        <f t="shared" si="23"/>
        <v>1.7361111111111112E-2</v>
      </c>
      <c r="M47" s="447">
        <f t="shared" si="24"/>
        <v>1.7361111111111112E-2</v>
      </c>
      <c r="N47" s="447">
        <f t="shared" si="25"/>
        <v>1.7361111111111112E-2</v>
      </c>
      <c r="O47" s="447">
        <f t="shared" si="26"/>
        <v>1.7361111111111112E-2</v>
      </c>
      <c r="P47" s="447">
        <f t="shared" si="27"/>
        <v>1.7361111111111112E-2</v>
      </c>
      <c r="Q47" s="447">
        <f t="shared" si="28"/>
        <v>1.7361111111111112E-2</v>
      </c>
      <c r="R47" s="452"/>
    </row>
    <row r="48" spans="1:36" s="2" customFormat="1">
      <c r="A48" s="25" t="s">
        <v>45</v>
      </c>
      <c r="B48" s="271"/>
      <c r="C48" s="271"/>
      <c r="D48" s="131">
        <v>2.1</v>
      </c>
      <c r="E48" s="443">
        <v>1.3888888888888889E-3</v>
      </c>
      <c r="F48" s="451">
        <f t="shared" si="17"/>
        <v>1.8749999999999999E-2</v>
      </c>
      <c r="G48" s="447">
        <f t="shared" si="18"/>
        <v>1.8749999999999999E-2</v>
      </c>
      <c r="H48" s="447">
        <f t="shared" si="19"/>
        <v>1.8749999999999999E-2</v>
      </c>
      <c r="I48" s="447">
        <f t="shared" si="20"/>
        <v>1.8749999999999999E-2</v>
      </c>
      <c r="J48" s="447">
        <f t="shared" si="21"/>
        <v>1.8749999999999999E-2</v>
      </c>
      <c r="K48" s="447">
        <f t="shared" si="22"/>
        <v>1.8749999999999999E-2</v>
      </c>
      <c r="L48" s="447">
        <f t="shared" si="23"/>
        <v>1.8749999999999999E-2</v>
      </c>
      <c r="M48" s="447">
        <f t="shared" si="24"/>
        <v>1.8749999999999999E-2</v>
      </c>
      <c r="N48" s="447">
        <f t="shared" si="25"/>
        <v>1.8749999999999999E-2</v>
      </c>
      <c r="O48" s="447">
        <f t="shared" si="26"/>
        <v>1.8749999999999999E-2</v>
      </c>
      <c r="P48" s="447">
        <f t="shared" si="27"/>
        <v>1.8749999999999999E-2</v>
      </c>
      <c r="Q48" s="447">
        <f t="shared" si="28"/>
        <v>1.8749999999999999E-2</v>
      </c>
      <c r="R48" s="452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25" t="s">
        <v>437</v>
      </c>
      <c r="B49" s="271"/>
      <c r="C49" s="271"/>
      <c r="D49" s="131">
        <v>0.4</v>
      </c>
      <c r="E49" s="443">
        <v>6.9444444444444447E-4</v>
      </c>
      <c r="F49" s="451">
        <f t="shared" si="17"/>
        <v>1.9444444444444445E-2</v>
      </c>
      <c r="G49" s="447">
        <f t="shared" si="18"/>
        <v>1.9444444444444445E-2</v>
      </c>
      <c r="H49" s="447">
        <f t="shared" si="19"/>
        <v>1.9444444444444445E-2</v>
      </c>
      <c r="I49" s="447">
        <f t="shared" si="20"/>
        <v>1.9444444444444445E-2</v>
      </c>
      <c r="J49" s="447">
        <f t="shared" si="21"/>
        <v>1.9444444444444445E-2</v>
      </c>
      <c r="K49" s="447">
        <f t="shared" si="22"/>
        <v>1.9444444444444445E-2</v>
      </c>
      <c r="L49" s="447">
        <f t="shared" si="23"/>
        <v>1.9444444444444445E-2</v>
      </c>
      <c r="M49" s="447">
        <f t="shared" si="24"/>
        <v>1.9444444444444445E-2</v>
      </c>
      <c r="N49" s="447">
        <f t="shared" si="25"/>
        <v>1.9444444444444445E-2</v>
      </c>
      <c r="O49" s="447">
        <f t="shared" si="26"/>
        <v>1.9444444444444445E-2</v>
      </c>
      <c r="P49" s="447">
        <f t="shared" si="27"/>
        <v>1.9444444444444445E-2</v>
      </c>
      <c r="Q49" s="447">
        <f t="shared" si="28"/>
        <v>1.9444444444444445E-2</v>
      </c>
      <c r="R49" s="452"/>
    </row>
    <row r="50" spans="1:36">
      <c r="A50" s="25" t="s">
        <v>18</v>
      </c>
      <c r="B50" s="272"/>
      <c r="C50" s="272"/>
      <c r="D50" s="131">
        <v>2.2000000000000002</v>
      </c>
      <c r="E50" s="443">
        <v>1.3888888888888889E-3</v>
      </c>
      <c r="F50" s="451">
        <f t="shared" si="17"/>
        <v>2.0833333333333332E-2</v>
      </c>
      <c r="G50" s="447">
        <f t="shared" si="18"/>
        <v>2.0833333333333332E-2</v>
      </c>
      <c r="H50" s="447">
        <f t="shared" si="19"/>
        <v>2.0833333333333332E-2</v>
      </c>
      <c r="I50" s="447">
        <f t="shared" si="20"/>
        <v>2.0833333333333332E-2</v>
      </c>
      <c r="J50" s="447">
        <f t="shared" si="21"/>
        <v>2.0833333333333332E-2</v>
      </c>
      <c r="K50" s="447">
        <f t="shared" si="22"/>
        <v>2.0833333333333332E-2</v>
      </c>
      <c r="L50" s="447">
        <f t="shared" si="23"/>
        <v>2.0833333333333332E-2</v>
      </c>
      <c r="M50" s="447">
        <f t="shared" si="24"/>
        <v>2.0833333333333332E-2</v>
      </c>
      <c r="N50" s="447">
        <f t="shared" si="25"/>
        <v>2.0833333333333332E-2</v>
      </c>
      <c r="O50" s="447">
        <f t="shared" si="26"/>
        <v>2.0833333333333332E-2</v>
      </c>
      <c r="P50" s="447">
        <f t="shared" si="27"/>
        <v>2.0833333333333332E-2</v>
      </c>
      <c r="Q50" s="447">
        <f t="shared" si="28"/>
        <v>2.0833333333333332E-2</v>
      </c>
      <c r="R50" s="452"/>
    </row>
    <row r="51" spans="1:36" s="27" customFormat="1">
      <c r="A51" s="25" t="s">
        <v>17</v>
      </c>
      <c r="B51" s="271"/>
      <c r="C51" s="271"/>
      <c r="D51" s="131">
        <v>2.4</v>
      </c>
      <c r="E51" s="443">
        <v>1.3888888888888889E-3</v>
      </c>
      <c r="F51" s="451">
        <f t="shared" si="17"/>
        <v>2.222222222222222E-2</v>
      </c>
      <c r="G51" s="447">
        <f t="shared" si="18"/>
        <v>2.222222222222222E-2</v>
      </c>
      <c r="H51" s="447">
        <f t="shared" si="19"/>
        <v>2.222222222222222E-2</v>
      </c>
      <c r="I51" s="447">
        <f t="shared" si="20"/>
        <v>2.222222222222222E-2</v>
      </c>
      <c r="J51" s="447">
        <f t="shared" si="21"/>
        <v>2.222222222222222E-2</v>
      </c>
      <c r="K51" s="447">
        <f t="shared" si="22"/>
        <v>2.222222222222222E-2</v>
      </c>
      <c r="L51" s="447">
        <f t="shared" si="23"/>
        <v>2.222222222222222E-2</v>
      </c>
      <c r="M51" s="447">
        <f t="shared" si="24"/>
        <v>2.222222222222222E-2</v>
      </c>
      <c r="N51" s="447">
        <f t="shared" si="25"/>
        <v>2.222222222222222E-2</v>
      </c>
      <c r="O51" s="447">
        <f t="shared" si="26"/>
        <v>2.222222222222222E-2</v>
      </c>
      <c r="P51" s="447">
        <f t="shared" si="27"/>
        <v>2.222222222222222E-2</v>
      </c>
      <c r="Q51" s="447">
        <f t="shared" si="28"/>
        <v>2.222222222222222E-2</v>
      </c>
      <c r="R51" s="452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25" t="s">
        <v>436</v>
      </c>
      <c r="B52" s="271"/>
      <c r="C52" s="271"/>
      <c r="D52" s="131">
        <v>0.9</v>
      </c>
      <c r="E52" s="443">
        <v>6.9444444444444447E-4</v>
      </c>
      <c r="F52" s="451">
        <f t="shared" si="17"/>
        <v>2.2916666666666665E-2</v>
      </c>
      <c r="G52" s="447">
        <f t="shared" si="18"/>
        <v>2.2916666666666665E-2</v>
      </c>
      <c r="H52" s="447">
        <f t="shared" si="19"/>
        <v>2.2916666666666665E-2</v>
      </c>
      <c r="I52" s="447">
        <f t="shared" si="20"/>
        <v>2.2916666666666665E-2</v>
      </c>
      <c r="J52" s="447">
        <f t="shared" si="21"/>
        <v>2.2916666666666665E-2</v>
      </c>
      <c r="K52" s="447">
        <f t="shared" si="22"/>
        <v>2.2916666666666665E-2</v>
      </c>
      <c r="L52" s="447">
        <f t="shared" si="23"/>
        <v>2.2916666666666665E-2</v>
      </c>
      <c r="M52" s="447">
        <f t="shared" si="24"/>
        <v>2.2916666666666665E-2</v>
      </c>
      <c r="N52" s="447">
        <f t="shared" si="25"/>
        <v>2.2916666666666665E-2</v>
      </c>
      <c r="O52" s="447">
        <f t="shared" si="26"/>
        <v>2.2916666666666665E-2</v>
      </c>
      <c r="P52" s="447">
        <f t="shared" si="27"/>
        <v>2.2916666666666665E-2</v>
      </c>
      <c r="Q52" s="447">
        <f t="shared" si="28"/>
        <v>2.2916666666666665E-2</v>
      </c>
      <c r="R52" s="452"/>
    </row>
    <row r="53" spans="1:36">
      <c r="A53" s="25" t="s">
        <v>435</v>
      </c>
      <c r="B53" s="273"/>
      <c r="C53" s="273"/>
      <c r="D53" s="131">
        <v>3.1</v>
      </c>
      <c r="E53" s="443">
        <v>2.0833333333333333E-3</v>
      </c>
      <c r="F53" s="451">
        <f t="shared" si="17"/>
        <v>2.4999999999999998E-2</v>
      </c>
      <c r="G53" s="447">
        <f t="shared" si="18"/>
        <v>2.4999999999999998E-2</v>
      </c>
      <c r="H53" s="447">
        <f t="shared" si="19"/>
        <v>2.4999999999999998E-2</v>
      </c>
      <c r="I53" s="447">
        <f t="shared" si="20"/>
        <v>2.4999999999999998E-2</v>
      </c>
      <c r="J53" s="447">
        <f t="shared" si="21"/>
        <v>2.4999999999999998E-2</v>
      </c>
      <c r="K53" s="447">
        <f t="shared" si="22"/>
        <v>2.4999999999999998E-2</v>
      </c>
      <c r="L53" s="447">
        <f t="shared" si="23"/>
        <v>2.4999999999999998E-2</v>
      </c>
      <c r="M53" s="447">
        <f t="shared" si="24"/>
        <v>2.4999999999999998E-2</v>
      </c>
      <c r="N53" s="447">
        <f t="shared" si="25"/>
        <v>2.4999999999999998E-2</v>
      </c>
      <c r="O53" s="447">
        <f t="shared" si="26"/>
        <v>2.4999999999999998E-2</v>
      </c>
      <c r="P53" s="447">
        <f t="shared" si="27"/>
        <v>2.4999999999999998E-2</v>
      </c>
      <c r="Q53" s="447">
        <f t="shared" si="28"/>
        <v>2.4999999999999998E-2</v>
      </c>
      <c r="R53" s="452"/>
    </row>
    <row r="54" spans="1:36">
      <c r="A54" s="25" t="s">
        <v>456</v>
      </c>
      <c r="B54" s="271"/>
      <c r="C54" s="271"/>
      <c r="D54" s="131">
        <v>1.4</v>
      </c>
      <c r="E54" s="443">
        <v>1.3888888888888889E-3</v>
      </c>
      <c r="F54" s="451">
        <f t="shared" si="17"/>
        <v>2.6388888888888885E-2</v>
      </c>
      <c r="G54" s="447">
        <f t="shared" si="18"/>
        <v>2.6388888888888885E-2</v>
      </c>
      <c r="H54" s="447">
        <f t="shared" si="19"/>
        <v>2.6388888888888885E-2</v>
      </c>
      <c r="I54" s="447">
        <f t="shared" si="20"/>
        <v>2.6388888888888885E-2</v>
      </c>
      <c r="J54" s="447">
        <f t="shared" si="21"/>
        <v>2.6388888888888885E-2</v>
      </c>
      <c r="K54" s="447">
        <f t="shared" si="22"/>
        <v>2.6388888888888885E-2</v>
      </c>
      <c r="L54" s="447">
        <f t="shared" si="23"/>
        <v>2.6388888888888885E-2</v>
      </c>
      <c r="M54" s="447">
        <f t="shared" si="24"/>
        <v>2.6388888888888885E-2</v>
      </c>
      <c r="N54" s="447">
        <f t="shared" si="25"/>
        <v>2.6388888888888885E-2</v>
      </c>
      <c r="O54" s="447">
        <f t="shared" si="26"/>
        <v>2.6388888888888885E-2</v>
      </c>
      <c r="P54" s="447">
        <f t="shared" si="27"/>
        <v>2.6388888888888885E-2</v>
      </c>
      <c r="Q54" s="447">
        <f t="shared" si="28"/>
        <v>2.6388888888888885E-2</v>
      </c>
      <c r="R54" s="452"/>
    </row>
    <row r="55" spans="1:36" s="2" customFormat="1">
      <c r="A55" s="25" t="s">
        <v>457</v>
      </c>
      <c r="B55" s="271"/>
      <c r="C55" s="271"/>
      <c r="D55" s="139">
        <v>1.3</v>
      </c>
      <c r="E55" s="443">
        <v>1.3888888888888889E-3</v>
      </c>
      <c r="F55" s="451">
        <f t="shared" si="17"/>
        <v>2.7777777777777773E-2</v>
      </c>
      <c r="G55" s="447">
        <f t="shared" si="18"/>
        <v>2.7777777777777773E-2</v>
      </c>
      <c r="H55" s="447">
        <f t="shared" si="19"/>
        <v>2.7777777777777773E-2</v>
      </c>
      <c r="I55" s="447">
        <f t="shared" si="20"/>
        <v>2.7777777777777773E-2</v>
      </c>
      <c r="J55" s="447">
        <f t="shared" si="21"/>
        <v>2.7777777777777773E-2</v>
      </c>
      <c r="K55" s="447">
        <f t="shared" si="22"/>
        <v>2.7777777777777773E-2</v>
      </c>
      <c r="L55" s="447">
        <f t="shared" si="23"/>
        <v>2.7777777777777773E-2</v>
      </c>
      <c r="M55" s="447">
        <f t="shared" si="24"/>
        <v>2.7777777777777773E-2</v>
      </c>
      <c r="N55" s="447">
        <f t="shared" si="25"/>
        <v>2.7777777777777773E-2</v>
      </c>
      <c r="O55" s="447">
        <f t="shared" si="26"/>
        <v>2.7777777777777773E-2</v>
      </c>
      <c r="P55" s="447">
        <f t="shared" si="27"/>
        <v>2.7777777777777773E-2</v>
      </c>
      <c r="Q55" s="447">
        <f t="shared" si="28"/>
        <v>2.7777777777777773E-2</v>
      </c>
      <c r="R55" s="454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25" t="s">
        <v>432</v>
      </c>
      <c r="B56" s="271"/>
      <c r="C56" s="271"/>
      <c r="D56" s="131">
        <v>0.8</v>
      </c>
      <c r="E56" s="443">
        <v>1.3888888888888889E-3</v>
      </c>
      <c r="F56" s="451">
        <f t="shared" si="17"/>
        <v>2.916666666666666E-2</v>
      </c>
      <c r="G56" s="447">
        <f t="shared" si="18"/>
        <v>2.916666666666666E-2</v>
      </c>
      <c r="H56" s="447">
        <f t="shared" si="19"/>
        <v>2.916666666666666E-2</v>
      </c>
      <c r="I56" s="447">
        <f t="shared" si="20"/>
        <v>2.916666666666666E-2</v>
      </c>
      <c r="J56" s="447">
        <f t="shared" si="21"/>
        <v>2.916666666666666E-2</v>
      </c>
      <c r="K56" s="447">
        <f t="shared" si="22"/>
        <v>2.916666666666666E-2</v>
      </c>
      <c r="L56" s="447">
        <f t="shared" si="23"/>
        <v>2.916666666666666E-2</v>
      </c>
      <c r="M56" s="447">
        <f t="shared" si="24"/>
        <v>2.916666666666666E-2</v>
      </c>
      <c r="N56" s="447">
        <f t="shared" si="25"/>
        <v>2.916666666666666E-2</v>
      </c>
      <c r="O56" s="447">
        <f t="shared" si="26"/>
        <v>2.916666666666666E-2</v>
      </c>
      <c r="P56" s="447">
        <f t="shared" si="27"/>
        <v>2.916666666666666E-2</v>
      </c>
      <c r="Q56" s="447">
        <f t="shared" si="28"/>
        <v>2.916666666666666E-2</v>
      </c>
      <c r="R56" s="452"/>
    </row>
    <row r="57" spans="1:36">
      <c r="A57" s="22" t="s">
        <v>431</v>
      </c>
      <c r="B57" s="270"/>
      <c r="C57" s="270"/>
      <c r="D57" s="133">
        <v>1.1000000000000001</v>
      </c>
      <c r="E57" s="455">
        <v>1.3888888888888889E-3</v>
      </c>
      <c r="F57" s="456">
        <f t="shared" si="17"/>
        <v>3.0555555555555548E-2</v>
      </c>
      <c r="G57" s="446">
        <f t="shared" si="18"/>
        <v>3.0555555555555548E-2</v>
      </c>
      <c r="H57" s="446">
        <f t="shared" si="19"/>
        <v>3.0555555555555548E-2</v>
      </c>
      <c r="I57" s="446">
        <f t="shared" si="20"/>
        <v>3.0555555555555548E-2</v>
      </c>
      <c r="J57" s="446">
        <f t="shared" si="21"/>
        <v>3.0555555555555548E-2</v>
      </c>
      <c r="K57" s="446">
        <f t="shared" si="22"/>
        <v>3.0555555555555548E-2</v>
      </c>
      <c r="L57" s="446">
        <f t="shared" si="23"/>
        <v>3.0555555555555548E-2</v>
      </c>
      <c r="M57" s="446">
        <f t="shared" si="24"/>
        <v>3.0555555555555548E-2</v>
      </c>
      <c r="N57" s="446">
        <f t="shared" si="25"/>
        <v>3.0555555555555548E-2</v>
      </c>
      <c r="O57" s="446">
        <f t="shared" si="26"/>
        <v>3.0555555555555548E-2</v>
      </c>
      <c r="P57" s="446">
        <f t="shared" si="27"/>
        <v>3.0555555555555548E-2</v>
      </c>
      <c r="Q57" s="446">
        <f t="shared" si="28"/>
        <v>3.0555555555555548E-2</v>
      </c>
      <c r="R57" s="454"/>
    </row>
    <row r="58" spans="1:36">
      <c r="A58" s="78" t="s">
        <v>64</v>
      </c>
      <c r="B58" s="252"/>
      <c r="C58" s="252"/>
      <c r="D58" s="79">
        <f>SUM(D35:D57)</f>
        <v>32.799999999999997</v>
      </c>
      <c r="E58" s="204"/>
      <c r="F58" s="88">
        <f>$D58</f>
        <v>32.799999999999997</v>
      </c>
      <c r="G58" s="457">
        <f t="shared" ref="G58:Q61" si="29">$D58</f>
        <v>32.799999999999997</v>
      </c>
      <c r="H58" s="457">
        <f t="shared" si="29"/>
        <v>32.799999999999997</v>
      </c>
      <c r="I58" s="457">
        <f t="shared" si="29"/>
        <v>32.799999999999997</v>
      </c>
      <c r="J58" s="457">
        <f t="shared" si="29"/>
        <v>32.799999999999997</v>
      </c>
      <c r="K58" s="457">
        <f t="shared" si="29"/>
        <v>32.799999999999997</v>
      </c>
      <c r="L58" s="457">
        <f t="shared" si="29"/>
        <v>32.799999999999997</v>
      </c>
      <c r="M58" s="457">
        <f t="shared" si="29"/>
        <v>32.799999999999997</v>
      </c>
      <c r="N58" s="457">
        <f t="shared" si="29"/>
        <v>32.799999999999997</v>
      </c>
      <c r="O58" s="457">
        <f t="shared" si="29"/>
        <v>32.799999999999997</v>
      </c>
      <c r="P58" s="457">
        <f t="shared" si="29"/>
        <v>32.799999999999997</v>
      </c>
      <c r="Q58" s="457">
        <f t="shared" si="29"/>
        <v>32.799999999999997</v>
      </c>
      <c r="R58" s="458"/>
    </row>
    <row r="59" spans="1:36">
      <c r="A59" s="78" t="s">
        <v>498</v>
      </c>
      <c r="B59" s="252"/>
      <c r="C59" s="252"/>
      <c r="D59" s="79">
        <f>SUM(D49:D57)</f>
        <v>13.600000000000001</v>
      </c>
      <c r="E59" s="204"/>
      <c r="F59" s="88">
        <f t="shared" ref="F59:F61" si="30">$D59</f>
        <v>13.600000000000001</v>
      </c>
      <c r="G59" s="457">
        <f t="shared" si="29"/>
        <v>13.600000000000001</v>
      </c>
      <c r="H59" s="457">
        <f t="shared" si="29"/>
        <v>13.600000000000001</v>
      </c>
      <c r="I59" s="457">
        <f t="shared" si="29"/>
        <v>13.600000000000001</v>
      </c>
      <c r="J59" s="457">
        <f t="shared" si="29"/>
        <v>13.600000000000001</v>
      </c>
      <c r="K59" s="457">
        <f t="shared" si="29"/>
        <v>13.600000000000001</v>
      </c>
      <c r="L59" s="457">
        <f t="shared" si="29"/>
        <v>13.600000000000001</v>
      </c>
      <c r="M59" s="457">
        <f t="shared" si="29"/>
        <v>13.600000000000001</v>
      </c>
      <c r="N59" s="457">
        <f t="shared" si="29"/>
        <v>13.600000000000001</v>
      </c>
      <c r="O59" s="457">
        <f t="shared" si="29"/>
        <v>13.600000000000001</v>
      </c>
      <c r="P59" s="457">
        <f t="shared" si="29"/>
        <v>13.600000000000001</v>
      </c>
      <c r="Q59" s="457">
        <f t="shared" si="29"/>
        <v>13.600000000000001</v>
      </c>
      <c r="R59" s="458"/>
    </row>
    <row r="60" spans="1:36">
      <c r="A60" s="78" t="s">
        <v>503</v>
      </c>
      <c r="B60" s="252"/>
      <c r="C60" s="252"/>
      <c r="D60" s="79">
        <f>SUM(D42:D48)</f>
        <v>13.5</v>
      </c>
      <c r="E60" s="204"/>
      <c r="F60" s="88">
        <f t="shared" si="30"/>
        <v>13.5</v>
      </c>
      <c r="G60" s="457">
        <f t="shared" si="29"/>
        <v>13.5</v>
      </c>
      <c r="H60" s="457">
        <f t="shared" si="29"/>
        <v>13.5</v>
      </c>
      <c r="I60" s="457">
        <f t="shared" si="29"/>
        <v>13.5</v>
      </c>
      <c r="J60" s="457">
        <f t="shared" si="29"/>
        <v>13.5</v>
      </c>
      <c r="K60" s="457">
        <f t="shared" si="29"/>
        <v>13.5</v>
      </c>
      <c r="L60" s="457">
        <f t="shared" si="29"/>
        <v>13.5</v>
      </c>
      <c r="M60" s="457">
        <f t="shared" si="29"/>
        <v>13.5</v>
      </c>
      <c r="N60" s="457">
        <f t="shared" si="29"/>
        <v>13.5</v>
      </c>
      <c r="O60" s="457">
        <f t="shared" si="29"/>
        <v>13.5</v>
      </c>
      <c r="P60" s="457">
        <f t="shared" si="29"/>
        <v>13.5</v>
      </c>
      <c r="Q60" s="457">
        <f t="shared" si="29"/>
        <v>13.5</v>
      </c>
      <c r="R60" s="458"/>
    </row>
    <row r="61" spans="1:36">
      <c r="A61" s="78" t="s">
        <v>504</v>
      </c>
      <c r="B61" s="252"/>
      <c r="C61" s="252"/>
      <c r="D61" s="79">
        <f>SUM(D35:D41)</f>
        <v>5.6999999999999993</v>
      </c>
      <c r="E61" s="204"/>
      <c r="F61" s="88">
        <f t="shared" si="30"/>
        <v>5.6999999999999993</v>
      </c>
      <c r="G61" s="457">
        <f t="shared" si="29"/>
        <v>5.6999999999999993</v>
      </c>
      <c r="H61" s="457">
        <f t="shared" si="29"/>
        <v>5.6999999999999993</v>
      </c>
      <c r="I61" s="457">
        <f t="shared" si="29"/>
        <v>5.6999999999999993</v>
      </c>
      <c r="J61" s="457">
        <f t="shared" si="29"/>
        <v>5.6999999999999993</v>
      </c>
      <c r="K61" s="457">
        <f t="shared" si="29"/>
        <v>5.6999999999999993</v>
      </c>
      <c r="L61" s="457">
        <f t="shared" si="29"/>
        <v>5.6999999999999993</v>
      </c>
      <c r="M61" s="457">
        <f t="shared" si="29"/>
        <v>5.6999999999999993</v>
      </c>
      <c r="N61" s="457">
        <f t="shared" si="29"/>
        <v>5.6999999999999993</v>
      </c>
      <c r="O61" s="457">
        <f t="shared" si="29"/>
        <v>5.6999999999999993</v>
      </c>
      <c r="P61" s="457">
        <f t="shared" si="29"/>
        <v>5.6999999999999993</v>
      </c>
      <c r="Q61" s="457">
        <f t="shared" si="29"/>
        <v>5.6999999999999993</v>
      </c>
      <c r="R61" s="458"/>
    </row>
    <row r="62" spans="1:36">
      <c r="B62" s="28"/>
      <c r="C62" s="28"/>
    </row>
    <row r="63" spans="1:36" s="2" customFormat="1" ht="12.75">
      <c r="A63" s="262" t="s">
        <v>66</v>
      </c>
      <c r="B63" s="285"/>
      <c r="C63" s="286"/>
      <c r="D63" s="85" t="s">
        <v>0</v>
      </c>
      <c r="E63" s="8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78" t="s">
        <v>64</v>
      </c>
      <c r="B64" s="288"/>
      <c r="C64" s="289"/>
      <c r="D64" s="85">
        <f>SUM(F28:R28)+SUM(F58:R58)</f>
        <v>764.40000000000009</v>
      </c>
      <c r="E64" s="86"/>
    </row>
    <row r="65" spans="1:36">
      <c r="A65" s="78" t="s">
        <v>498</v>
      </c>
      <c r="B65" s="288"/>
      <c r="C65" s="289"/>
      <c r="D65" s="85">
        <f t="shared" ref="D65:D67" si="31">SUM(F29:R29)+SUM(F59:R59)</f>
        <v>334.79999999999995</v>
      </c>
      <c r="E65" s="86"/>
    </row>
    <row r="66" spans="1:36">
      <c r="A66" s="78" t="s">
        <v>503</v>
      </c>
      <c r="B66" s="288"/>
      <c r="C66" s="289"/>
      <c r="D66" s="85">
        <f t="shared" si="31"/>
        <v>313.2</v>
      </c>
      <c r="E66" s="86"/>
    </row>
    <row r="67" spans="1:36">
      <c r="A67" s="78" t="s">
        <v>504</v>
      </c>
      <c r="B67" s="288"/>
      <c r="C67" s="289"/>
      <c r="D67" s="85">
        <f t="shared" si="31"/>
        <v>116.4</v>
      </c>
      <c r="E67" s="86"/>
    </row>
    <row r="68" spans="1:36">
      <c r="A68" s="78" t="s">
        <v>512</v>
      </c>
      <c r="B68" s="288"/>
      <c r="C68" s="289"/>
      <c r="D68" s="85">
        <f>D65+D66</f>
        <v>648</v>
      </c>
      <c r="E68" s="86"/>
    </row>
    <row r="69" spans="1:36">
      <c r="B69" s="28"/>
      <c r="C69" s="28"/>
    </row>
    <row r="70" spans="1:36">
      <c r="B70" s="28"/>
      <c r="C70" s="28"/>
    </row>
    <row r="71" spans="1:36">
      <c r="B71" s="28"/>
      <c r="C71" s="28"/>
    </row>
    <row r="72" spans="1:36">
      <c r="B72" s="28"/>
      <c r="C72" s="28"/>
    </row>
    <row r="73" spans="1:36">
      <c r="B73" s="28"/>
      <c r="C73" s="28"/>
    </row>
    <row r="74" spans="1:36">
      <c r="B74" s="28"/>
      <c r="C74" s="28"/>
    </row>
    <row r="75" spans="1:36">
      <c r="B75" s="28"/>
      <c r="C75" s="28"/>
    </row>
    <row r="76" spans="1:36">
      <c r="B76" s="28"/>
      <c r="C76" s="28"/>
    </row>
    <row r="77" spans="1:36">
      <c r="B77" s="28"/>
      <c r="C77" s="28"/>
    </row>
    <row r="78" spans="1:36">
      <c r="B78" s="28"/>
      <c r="C78" s="28"/>
    </row>
    <row r="79" spans="1:36" s="10" customFormat="1">
      <c r="A79" s="1"/>
      <c r="B79" s="28"/>
      <c r="C79" s="28"/>
      <c r="E79" s="1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s="10" customFormat="1">
      <c r="A80" s="1"/>
      <c r="B80" s="28"/>
      <c r="C80" s="28"/>
      <c r="E80" s="1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10" customFormat="1">
      <c r="A81" s="1"/>
      <c r="B81" s="28"/>
      <c r="C81" s="28"/>
      <c r="E81" s="1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10" customFormat="1">
      <c r="A82" s="1"/>
      <c r="B82" s="28"/>
      <c r="C82" s="28"/>
      <c r="E82" s="1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10" customFormat="1">
      <c r="A83" s="1"/>
      <c r="B83" s="28"/>
      <c r="C83" s="28"/>
      <c r="E83" s="1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10" customFormat="1">
      <c r="A84" s="1"/>
      <c r="B84" s="28"/>
      <c r="C84" s="28"/>
      <c r="E84" s="1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10" customFormat="1">
      <c r="A85" s="1"/>
      <c r="B85" s="28"/>
      <c r="C85" s="28"/>
      <c r="E85" s="1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10" customFormat="1">
      <c r="A86" s="1"/>
      <c r="B86" s="28"/>
      <c r="C86" s="28"/>
      <c r="E86" s="1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10" customFormat="1">
      <c r="A87" s="1"/>
      <c r="B87" s="28"/>
      <c r="C87" s="28"/>
      <c r="E87" s="1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10" customFormat="1">
      <c r="A88" s="1"/>
      <c r="B88" s="28"/>
      <c r="C88" s="28"/>
      <c r="E88" s="1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10" customFormat="1">
      <c r="A89" s="1"/>
      <c r="B89" s="28"/>
      <c r="C89" s="28"/>
      <c r="E89" s="1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10" customFormat="1">
      <c r="A90" s="1"/>
      <c r="B90" s="28"/>
      <c r="C90" s="28"/>
      <c r="E90" s="1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10" customFormat="1">
      <c r="A91" s="1"/>
      <c r="B91" s="28"/>
      <c r="C91" s="28"/>
      <c r="E91" s="1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10" customFormat="1">
      <c r="A92" s="1"/>
      <c r="B92" s="28"/>
      <c r="C92" s="28"/>
      <c r="E92" s="1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10" customFormat="1">
      <c r="A93" s="1"/>
      <c r="B93" s="28"/>
      <c r="C93" s="28"/>
      <c r="E93" s="1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10" customFormat="1">
      <c r="A94" s="1"/>
      <c r="B94" s="28"/>
      <c r="C94" s="28"/>
      <c r="E94" s="1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10" customFormat="1">
      <c r="A95" s="1"/>
      <c r="B95" s="28"/>
      <c r="C95" s="28"/>
      <c r="E95" s="1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10" customFormat="1">
      <c r="A96" s="1"/>
      <c r="B96" s="28"/>
      <c r="C96" s="28"/>
      <c r="E96" s="1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10" customFormat="1">
      <c r="A97" s="1"/>
      <c r="B97" s="28"/>
      <c r="C97" s="28"/>
      <c r="E97" s="1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10" customFormat="1">
      <c r="A98" s="1"/>
      <c r="B98" s="28"/>
      <c r="C98" s="28"/>
      <c r="E98" s="1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10" customFormat="1">
      <c r="A99" s="1"/>
      <c r="B99" s="28"/>
      <c r="C99" s="28"/>
      <c r="E99" s="1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10" customFormat="1">
      <c r="A100" s="1"/>
      <c r="B100" s="28"/>
      <c r="C100" s="28"/>
      <c r="E100" s="1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10" customFormat="1">
      <c r="A101" s="1"/>
      <c r="B101" s="28"/>
      <c r="C101" s="28"/>
      <c r="E101" s="1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10" customFormat="1">
      <c r="A102" s="1"/>
      <c r="B102" s="28"/>
      <c r="C102" s="28"/>
      <c r="E102" s="1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10" customFormat="1">
      <c r="A103" s="1"/>
      <c r="B103" s="28"/>
      <c r="C103" s="28"/>
      <c r="E103" s="1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10" customFormat="1">
      <c r="A104" s="1"/>
      <c r="B104" s="28"/>
      <c r="C104" s="28"/>
      <c r="E104" s="1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10" customFormat="1">
      <c r="A105" s="1"/>
      <c r="B105" s="28"/>
      <c r="C105" s="28"/>
      <c r="E105" s="1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10" customFormat="1">
      <c r="A106" s="1"/>
      <c r="B106" s="28"/>
      <c r="C106" s="28"/>
      <c r="E106" s="1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10" customFormat="1">
      <c r="A107" s="1"/>
      <c r="B107" s="28"/>
      <c r="C107" s="28"/>
      <c r="E107" s="1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10" customFormat="1">
      <c r="A108" s="1"/>
      <c r="B108" s="28"/>
      <c r="C108" s="28"/>
      <c r="E108" s="1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10" customFormat="1">
      <c r="A109" s="1"/>
      <c r="B109" s="28"/>
      <c r="C109" s="28"/>
      <c r="E109" s="1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10" customFormat="1">
      <c r="A110" s="1"/>
      <c r="B110" s="28"/>
      <c r="C110" s="28"/>
      <c r="E110" s="1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10" customFormat="1">
      <c r="A111" s="1"/>
      <c r="B111" s="28"/>
      <c r="C111" s="28"/>
      <c r="E111" s="1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10" customFormat="1">
      <c r="A112" s="1"/>
      <c r="B112" s="28"/>
      <c r="C112" s="28"/>
      <c r="E112" s="1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10" customFormat="1">
      <c r="A113" s="1"/>
      <c r="B113" s="28"/>
      <c r="C113" s="28"/>
      <c r="E113" s="1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10" customFormat="1">
      <c r="A114" s="1"/>
      <c r="B114" s="28"/>
      <c r="C114" s="28"/>
      <c r="E114" s="1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10" customFormat="1">
      <c r="A115" s="1"/>
      <c r="B115" s="28"/>
      <c r="C115" s="28"/>
      <c r="E115" s="1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10" customFormat="1">
      <c r="A116" s="1"/>
      <c r="B116" s="28"/>
      <c r="C116" s="28"/>
      <c r="E116" s="1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10" customFormat="1">
      <c r="A117" s="1"/>
      <c r="B117" s="28"/>
      <c r="C117" s="28"/>
      <c r="E117" s="1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10" customFormat="1">
      <c r="A118" s="1"/>
      <c r="B118" s="28"/>
      <c r="C118" s="28"/>
      <c r="E118" s="1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10" customFormat="1">
      <c r="A119" s="1"/>
      <c r="B119" s="28"/>
      <c r="C119" s="28"/>
      <c r="E119" s="1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10" customFormat="1">
      <c r="A120" s="1"/>
      <c r="B120" s="28"/>
      <c r="C120" s="28"/>
      <c r="E120" s="1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10" customFormat="1">
      <c r="A121" s="1"/>
      <c r="B121" s="28"/>
      <c r="C121" s="28"/>
      <c r="E121" s="1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10" customFormat="1">
      <c r="A122" s="1"/>
      <c r="B122" s="28"/>
      <c r="C122" s="28"/>
      <c r="E122" s="1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10" customFormat="1">
      <c r="A123" s="1"/>
      <c r="B123" s="28"/>
      <c r="C123" s="28"/>
      <c r="E123" s="1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10" customFormat="1">
      <c r="A124" s="1"/>
      <c r="B124" s="28"/>
      <c r="C124" s="28"/>
      <c r="E124" s="1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10" customFormat="1">
      <c r="A125" s="1"/>
      <c r="B125" s="28"/>
      <c r="C125" s="28"/>
      <c r="E125" s="1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10" customFormat="1">
      <c r="A126" s="1"/>
      <c r="B126" s="28"/>
      <c r="C126" s="28"/>
      <c r="E126" s="1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10" customFormat="1">
      <c r="A127" s="1"/>
      <c r="B127" s="28"/>
      <c r="C127" s="28"/>
      <c r="E127" s="1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10" customFormat="1">
      <c r="A128" s="1"/>
      <c r="B128" s="28"/>
      <c r="C128" s="28"/>
      <c r="E128" s="1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10" customFormat="1">
      <c r="A129" s="1"/>
      <c r="B129" s="28"/>
      <c r="C129" s="28"/>
      <c r="E129" s="1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10" customFormat="1">
      <c r="A130" s="1"/>
      <c r="B130" s="28"/>
      <c r="C130" s="28"/>
      <c r="E130" s="1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10" customFormat="1">
      <c r="A131" s="1"/>
      <c r="B131" s="28"/>
      <c r="C131" s="28"/>
      <c r="E131" s="1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10" customFormat="1">
      <c r="A132" s="1"/>
      <c r="B132" s="28"/>
      <c r="C132" s="28"/>
      <c r="E132" s="1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10" customFormat="1">
      <c r="A133" s="1"/>
      <c r="B133" s="28"/>
      <c r="C133" s="28"/>
      <c r="E133" s="1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10" customFormat="1">
      <c r="A134" s="1"/>
      <c r="B134" s="28"/>
      <c r="C134" s="28"/>
      <c r="E134" s="1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10" customFormat="1">
      <c r="A135" s="1"/>
      <c r="B135" s="28"/>
      <c r="C135" s="28"/>
      <c r="E135" s="1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10" customFormat="1">
      <c r="A136" s="1"/>
      <c r="B136" s="28"/>
      <c r="C136" s="28"/>
      <c r="E136" s="1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10" customFormat="1">
      <c r="A137" s="1"/>
      <c r="B137" s="28"/>
      <c r="C137" s="28"/>
      <c r="E137" s="1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10" customFormat="1">
      <c r="A138" s="1"/>
      <c r="B138" s="28"/>
      <c r="C138" s="28"/>
      <c r="E138" s="1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10" customFormat="1">
      <c r="A139" s="1"/>
      <c r="B139" s="28"/>
      <c r="C139" s="28"/>
      <c r="E139" s="1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10" customFormat="1">
      <c r="A140" s="1"/>
      <c r="B140" s="28"/>
      <c r="C140" s="28"/>
      <c r="E140" s="1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10" customFormat="1">
      <c r="A141" s="1"/>
      <c r="B141" s="28"/>
      <c r="C141" s="28"/>
      <c r="E141" s="1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10" customFormat="1">
      <c r="A142" s="1"/>
      <c r="B142" s="28"/>
      <c r="C142" s="28"/>
      <c r="E142" s="1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10" customFormat="1">
      <c r="A143" s="1"/>
      <c r="B143" s="28"/>
      <c r="C143" s="28"/>
      <c r="E143" s="1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10" customFormat="1">
      <c r="A144" s="1"/>
      <c r="B144" s="28"/>
      <c r="C144" s="28"/>
      <c r="E144" s="1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10" customFormat="1">
      <c r="A145" s="1"/>
      <c r="B145" s="28"/>
      <c r="C145" s="28"/>
      <c r="E145" s="1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10" customFormat="1">
      <c r="A146" s="1"/>
      <c r="B146" s="28"/>
      <c r="C146" s="28"/>
      <c r="E146" s="1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10" customFormat="1">
      <c r="A147" s="1"/>
      <c r="B147" s="28"/>
      <c r="C147" s="28"/>
      <c r="E147" s="1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10" customFormat="1">
      <c r="A148" s="1"/>
      <c r="B148" s="28"/>
      <c r="C148" s="28"/>
      <c r="E148" s="1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10" customFormat="1">
      <c r="A149" s="1"/>
      <c r="B149" s="28"/>
      <c r="C149" s="28"/>
      <c r="E149" s="1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10" customFormat="1">
      <c r="A150" s="1"/>
      <c r="B150" s="28"/>
      <c r="C150" s="28"/>
      <c r="E150" s="1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10" customFormat="1">
      <c r="A151" s="1"/>
      <c r="B151" s="28"/>
      <c r="C151" s="28"/>
      <c r="E151" s="1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10" customFormat="1">
      <c r="A152" s="1"/>
      <c r="B152" s="28"/>
      <c r="C152" s="28"/>
      <c r="E152" s="1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10" customFormat="1">
      <c r="A153" s="1"/>
      <c r="B153" s="28"/>
      <c r="C153" s="28"/>
      <c r="E153" s="1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10" customFormat="1">
      <c r="A154" s="1"/>
      <c r="B154" s="28"/>
      <c r="C154" s="28"/>
      <c r="E154" s="1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10" customFormat="1">
      <c r="A155" s="1"/>
      <c r="B155" s="28"/>
      <c r="C155" s="28"/>
      <c r="E155" s="1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10" customFormat="1">
      <c r="A156" s="1"/>
      <c r="B156" s="28"/>
      <c r="C156" s="28"/>
      <c r="E156" s="1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10" customFormat="1">
      <c r="A157" s="1"/>
      <c r="B157" s="28"/>
      <c r="C157" s="28"/>
      <c r="E157" s="1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10" customFormat="1">
      <c r="A158" s="1"/>
      <c r="B158" s="28"/>
      <c r="C158" s="28"/>
      <c r="E158" s="1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10" customFormat="1">
      <c r="A159" s="1"/>
      <c r="B159" s="28"/>
      <c r="C159" s="28"/>
      <c r="E159" s="1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10" customFormat="1">
      <c r="A160" s="1"/>
      <c r="B160" s="28"/>
      <c r="C160" s="28"/>
      <c r="E160" s="1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10" customFormat="1">
      <c r="A161" s="1"/>
      <c r="B161" s="28"/>
      <c r="C161" s="28"/>
      <c r="E161" s="1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10" customFormat="1">
      <c r="A162" s="1"/>
      <c r="B162" s="28"/>
      <c r="C162" s="28"/>
      <c r="E162" s="1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10" customFormat="1">
      <c r="A163" s="1"/>
      <c r="B163" s="28"/>
      <c r="C163" s="28"/>
      <c r="E163" s="1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10" customFormat="1">
      <c r="A164" s="1"/>
      <c r="B164" s="28"/>
      <c r="C164" s="28"/>
      <c r="E164" s="1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10" customFormat="1">
      <c r="A165" s="1"/>
      <c r="B165" s="28"/>
      <c r="C165" s="28"/>
      <c r="E165" s="1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10" customFormat="1">
      <c r="A166" s="1"/>
      <c r="B166" s="28"/>
      <c r="C166" s="28"/>
      <c r="E166" s="1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10" customFormat="1">
      <c r="A167" s="1"/>
      <c r="B167" s="28"/>
      <c r="C167" s="28"/>
      <c r="E167" s="1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10" customFormat="1">
      <c r="A168" s="1"/>
      <c r="B168" s="28"/>
      <c r="C168" s="28"/>
      <c r="E168" s="1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10" customFormat="1">
      <c r="A169" s="1"/>
      <c r="B169" s="28"/>
      <c r="C169" s="28"/>
      <c r="E169" s="1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10" customFormat="1">
      <c r="A170" s="1"/>
      <c r="B170" s="28"/>
      <c r="C170" s="28"/>
      <c r="E170" s="1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10" customFormat="1">
      <c r="A171" s="1"/>
      <c r="B171" s="28"/>
      <c r="C171" s="28"/>
      <c r="E171" s="1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10" customFormat="1">
      <c r="A172" s="1"/>
      <c r="B172" s="28"/>
      <c r="C172" s="28"/>
      <c r="E172" s="1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10" customFormat="1">
      <c r="A173" s="1"/>
      <c r="B173" s="28"/>
      <c r="C173" s="28"/>
      <c r="E173" s="1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10" customFormat="1">
      <c r="A174" s="1"/>
      <c r="B174" s="28"/>
      <c r="C174" s="28"/>
      <c r="E174" s="1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10" customFormat="1">
      <c r="A175" s="1"/>
      <c r="B175" s="28"/>
      <c r="C175" s="28"/>
      <c r="E175" s="1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10" customFormat="1">
      <c r="A176" s="1"/>
      <c r="B176" s="28"/>
      <c r="C176" s="28"/>
      <c r="E176" s="1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10" customFormat="1">
      <c r="A177" s="1"/>
      <c r="B177" s="28"/>
      <c r="C177" s="28"/>
      <c r="E177" s="1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10" customFormat="1">
      <c r="A178" s="1"/>
      <c r="B178" s="28"/>
      <c r="C178" s="28"/>
      <c r="E178" s="1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10" customFormat="1">
      <c r="A179" s="1"/>
      <c r="B179" s="28"/>
      <c r="C179" s="28"/>
      <c r="E179" s="1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10" customFormat="1">
      <c r="A180" s="1"/>
      <c r="B180" s="28"/>
      <c r="C180" s="28"/>
      <c r="E180" s="1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10" customFormat="1">
      <c r="A181" s="1"/>
      <c r="B181" s="28"/>
      <c r="C181" s="28"/>
      <c r="E181" s="1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10" customFormat="1">
      <c r="A182" s="1"/>
      <c r="B182" s="28"/>
      <c r="C182" s="28"/>
      <c r="E182" s="1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10" customFormat="1">
      <c r="A183" s="1"/>
      <c r="B183" s="28"/>
      <c r="C183" s="28"/>
      <c r="E183" s="1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10" customFormat="1">
      <c r="A184" s="1"/>
      <c r="B184" s="28"/>
      <c r="C184" s="28"/>
      <c r="E184" s="1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10" customFormat="1">
      <c r="A185" s="1"/>
      <c r="B185" s="28"/>
      <c r="C185" s="28"/>
      <c r="E185" s="1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10" customFormat="1">
      <c r="A186" s="1"/>
      <c r="B186" s="28"/>
      <c r="C186" s="28"/>
      <c r="E186" s="1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10" customFormat="1">
      <c r="A187" s="1"/>
      <c r="B187" s="28"/>
      <c r="C187" s="28"/>
      <c r="E187" s="1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10" customFormat="1">
      <c r="A188" s="1"/>
      <c r="B188" s="28"/>
      <c r="C188" s="28"/>
      <c r="E188" s="1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10" customFormat="1">
      <c r="A189" s="1"/>
      <c r="B189" s="28"/>
      <c r="C189" s="28"/>
      <c r="E189" s="1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10" customFormat="1">
      <c r="A190" s="1"/>
      <c r="B190" s="28"/>
      <c r="C190" s="28"/>
      <c r="E190" s="1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10" customFormat="1">
      <c r="A191" s="1"/>
      <c r="B191" s="28"/>
      <c r="C191" s="28"/>
      <c r="E191" s="1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10" customFormat="1">
      <c r="A192" s="1"/>
      <c r="B192" s="28"/>
      <c r="C192" s="28"/>
      <c r="E192" s="1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10" customFormat="1">
      <c r="A193" s="1"/>
      <c r="B193" s="28"/>
      <c r="C193" s="28"/>
      <c r="E193" s="1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10" customFormat="1">
      <c r="A194" s="1"/>
      <c r="B194" s="28"/>
      <c r="C194" s="28"/>
      <c r="E194" s="1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10" customFormat="1">
      <c r="A195" s="1"/>
      <c r="B195" s="28"/>
      <c r="C195" s="28"/>
      <c r="E195" s="1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10" customFormat="1">
      <c r="A196" s="1"/>
      <c r="B196" s="28"/>
      <c r="C196" s="28"/>
      <c r="E196" s="1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10" customFormat="1">
      <c r="A197" s="1"/>
      <c r="B197" s="28"/>
      <c r="C197" s="28"/>
      <c r="E197" s="1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10" customFormat="1">
      <c r="A198" s="1"/>
      <c r="B198" s="28"/>
      <c r="C198" s="28"/>
      <c r="E198" s="1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10" customFormat="1">
      <c r="A199" s="1"/>
      <c r="B199" s="28"/>
      <c r="C199" s="28"/>
      <c r="E199" s="1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10" customFormat="1">
      <c r="A200" s="1"/>
      <c r="B200" s="28"/>
      <c r="C200" s="28"/>
      <c r="E200" s="1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10" customFormat="1">
      <c r="A201" s="1"/>
      <c r="B201" s="28"/>
      <c r="C201" s="28"/>
      <c r="E201" s="1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10" customFormat="1">
      <c r="A202" s="1"/>
      <c r="B202" s="28"/>
      <c r="C202" s="28"/>
      <c r="E202" s="1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10" customFormat="1">
      <c r="A203" s="1"/>
      <c r="B203" s="28"/>
      <c r="C203" s="28"/>
      <c r="E203" s="1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10" customFormat="1">
      <c r="A204" s="1"/>
      <c r="B204" s="28"/>
      <c r="C204" s="28"/>
      <c r="E204" s="1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10" customFormat="1">
      <c r="A205" s="1"/>
      <c r="B205" s="28"/>
      <c r="C205" s="28"/>
      <c r="E205" s="1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10" customFormat="1">
      <c r="A206" s="1"/>
      <c r="B206" s="28"/>
      <c r="C206" s="28"/>
      <c r="E206" s="1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10" customFormat="1">
      <c r="A207" s="1"/>
      <c r="B207" s="28"/>
      <c r="C207" s="28"/>
      <c r="E207" s="1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B78CC-AA59-4648-A89D-ED2FFCB152FA}">
  <sheetPr>
    <tabColor rgb="FF92D050"/>
  </sheetPr>
  <dimension ref="A1:AJ207"/>
  <sheetViews>
    <sheetView topLeftCell="A37" workbookViewId="0">
      <selection activeCell="A3" sqref="A3"/>
    </sheetView>
  </sheetViews>
  <sheetFormatPr defaultColWidth="4.125" defaultRowHeight="13.5"/>
  <cols>
    <col min="1" max="1" width="29.875" style="1" customWidth="1"/>
    <col min="2" max="2" width="3.375" style="3" customWidth="1"/>
    <col min="3" max="3" width="2.875" style="3" customWidth="1"/>
    <col min="4" max="4" width="4.125" style="10" customWidth="1"/>
    <col min="5" max="5" width="4.375" style="14" customWidth="1"/>
    <col min="6" max="18" width="4.5" style="3" customWidth="1"/>
    <col min="19" max="16384" width="4.125" style="1"/>
  </cols>
  <sheetData>
    <row r="1" spans="1:36">
      <c r="A1" s="123" t="s">
        <v>395</v>
      </c>
      <c r="B1" s="250"/>
      <c r="C1" s="250"/>
    </row>
    <row r="2" spans="1:36">
      <c r="A2" s="2" t="s">
        <v>516</v>
      </c>
      <c r="B2" s="4"/>
      <c r="C2" s="4"/>
    </row>
    <row r="3" spans="1:36" s="2" customFormat="1">
      <c r="A3" s="2" t="s">
        <v>517</v>
      </c>
      <c r="B3" s="4"/>
      <c r="C3" s="4"/>
      <c r="D3" s="11"/>
      <c r="E3" s="1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1"/>
      <c r="U3" s="1"/>
      <c r="V3" s="1"/>
      <c r="W3" s="1"/>
      <c r="X3" s="1"/>
      <c r="Y3" s="1"/>
      <c r="Z3" s="1"/>
      <c r="AA3" s="1"/>
      <c r="AB3" s="1"/>
      <c r="AC3" s="206"/>
    </row>
    <row r="4" spans="1:36" ht="12.75">
      <c r="A4" s="5" t="s">
        <v>77</v>
      </c>
      <c r="B4" s="251" t="s">
        <v>248</v>
      </c>
      <c r="C4" s="251" t="s">
        <v>247</v>
      </c>
      <c r="D4" s="440" t="s">
        <v>0</v>
      </c>
      <c r="E4" s="441" t="s">
        <v>424</v>
      </c>
      <c r="F4" s="444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53"/>
    </row>
    <row r="5" spans="1:36" s="2" customFormat="1">
      <c r="A5" s="33" t="s">
        <v>431</v>
      </c>
      <c r="B5" s="270"/>
      <c r="C5" s="270"/>
      <c r="D5" s="96" t="s">
        <v>1</v>
      </c>
      <c r="E5" s="442">
        <v>0</v>
      </c>
      <c r="F5" s="448">
        <v>0</v>
      </c>
      <c r="G5" s="449">
        <v>0</v>
      </c>
      <c r="H5" s="449">
        <v>0</v>
      </c>
      <c r="I5" s="449">
        <v>0</v>
      </c>
      <c r="J5" s="449">
        <v>0</v>
      </c>
      <c r="K5" s="449">
        <v>0</v>
      </c>
      <c r="L5" s="449">
        <v>0</v>
      </c>
      <c r="M5" s="449">
        <v>0</v>
      </c>
      <c r="N5" s="449"/>
      <c r="O5" s="449"/>
      <c r="P5" s="449"/>
      <c r="Q5" s="449"/>
      <c r="R5" s="45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25" t="s">
        <v>432</v>
      </c>
      <c r="B6" s="271"/>
      <c r="C6" s="271"/>
      <c r="D6" s="131">
        <v>1.1000000000000001</v>
      </c>
      <c r="E6" s="443">
        <v>1.3888888888888889E-3</v>
      </c>
      <c r="F6" s="451">
        <f>F5+$E6</f>
        <v>1.3888888888888889E-3</v>
      </c>
      <c r="G6" s="447">
        <f t="shared" ref="G6:M21" si="0">G5+$E6</f>
        <v>1.3888888888888889E-3</v>
      </c>
      <c r="H6" s="447">
        <f t="shared" si="0"/>
        <v>1.3888888888888889E-3</v>
      </c>
      <c r="I6" s="447">
        <f t="shared" si="0"/>
        <v>1.3888888888888889E-3</v>
      </c>
      <c r="J6" s="447">
        <f t="shared" si="0"/>
        <v>1.3888888888888889E-3</v>
      </c>
      <c r="K6" s="447">
        <f t="shared" si="0"/>
        <v>1.3888888888888889E-3</v>
      </c>
      <c r="L6" s="447">
        <f t="shared" si="0"/>
        <v>1.3888888888888889E-3</v>
      </c>
      <c r="M6" s="447">
        <f t="shared" si="0"/>
        <v>1.3888888888888889E-3</v>
      </c>
      <c r="N6" s="447"/>
      <c r="O6" s="447"/>
      <c r="P6" s="447"/>
      <c r="Q6" s="447"/>
      <c r="R6" s="452"/>
    </row>
    <row r="7" spans="1:36">
      <c r="A7" s="25" t="s">
        <v>433</v>
      </c>
      <c r="B7" s="271"/>
      <c r="C7" s="271"/>
      <c r="D7" s="131">
        <v>0.4</v>
      </c>
      <c r="E7" s="443">
        <v>6.9444444444444447E-4</v>
      </c>
      <c r="F7" s="451">
        <f t="shared" ref="F7:M22" si="1">F6+$E7</f>
        <v>2.0833333333333333E-3</v>
      </c>
      <c r="G7" s="447">
        <f t="shared" si="0"/>
        <v>2.0833333333333333E-3</v>
      </c>
      <c r="H7" s="447">
        <f t="shared" si="0"/>
        <v>2.0833333333333333E-3</v>
      </c>
      <c r="I7" s="447">
        <f t="shared" si="0"/>
        <v>2.0833333333333333E-3</v>
      </c>
      <c r="J7" s="447">
        <f t="shared" si="0"/>
        <v>2.0833333333333333E-3</v>
      </c>
      <c r="K7" s="447">
        <f t="shared" si="0"/>
        <v>2.0833333333333333E-3</v>
      </c>
      <c r="L7" s="447">
        <f t="shared" si="0"/>
        <v>2.0833333333333333E-3</v>
      </c>
      <c r="M7" s="447">
        <f t="shared" si="0"/>
        <v>2.0833333333333333E-3</v>
      </c>
      <c r="N7" s="447"/>
      <c r="O7" s="447"/>
      <c r="P7" s="447"/>
      <c r="Q7" s="447"/>
      <c r="R7" s="452"/>
    </row>
    <row r="8" spans="1:36">
      <c r="A8" s="25" t="s">
        <v>434</v>
      </c>
      <c r="B8" s="271"/>
      <c r="C8" s="271"/>
      <c r="D8" s="131">
        <v>0.8</v>
      </c>
      <c r="E8" s="443">
        <v>1.3888888888888889E-3</v>
      </c>
      <c r="F8" s="451">
        <f t="shared" si="1"/>
        <v>3.472222222222222E-3</v>
      </c>
      <c r="G8" s="447">
        <f t="shared" si="0"/>
        <v>3.472222222222222E-3</v>
      </c>
      <c r="H8" s="447">
        <f t="shared" si="0"/>
        <v>3.472222222222222E-3</v>
      </c>
      <c r="I8" s="447">
        <f t="shared" si="0"/>
        <v>3.472222222222222E-3</v>
      </c>
      <c r="J8" s="447">
        <f t="shared" si="0"/>
        <v>3.472222222222222E-3</v>
      </c>
      <c r="K8" s="447">
        <f t="shared" si="0"/>
        <v>3.472222222222222E-3</v>
      </c>
      <c r="L8" s="447">
        <f t="shared" si="0"/>
        <v>3.472222222222222E-3</v>
      </c>
      <c r="M8" s="447">
        <f t="shared" si="0"/>
        <v>3.472222222222222E-3</v>
      </c>
      <c r="N8" s="447"/>
      <c r="O8" s="447"/>
      <c r="P8" s="447"/>
      <c r="Q8" s="447"/>
      <c r="R8" s="452"/>
    </row>
    <row r="9" spans="1:36">
      <c r="A9" s="25" t="s">
        <v>435</v>
      </c>
      <c r="B9" s="271"/>
      <c r="C9" s="271"/>
      <c r="D9" s="131">
        <v>1.8</v>
      </c>
      <c r="E9" s="443">
        <v>2.0833333333333333E-3</v>
      </c>
      <c r="F9" s="451">
        <f t="shared" si="1"/>
        <v>5.5555555555555549E-3</v>
      </c>
      <c r="G9" s="447">
        <f t="shared" si="0"/>
        <v>5.5555555555555549E-3</v>
      </c>
      <c r="H9" s="447">
        <f t="shared" si="0"/>
        <v>5.5555555555555549E-3</v>
      </c>
      <c r="I9" s="447">
        <f t="shared" si="0"/>
        <v>5.5555555555555549E-3</v>
      </c>
      <c r="J9" s="447">
        <f t="shared" si="0"/>
        <v>5.5555555555555549E-3</v>
      </c>
      <c r="K9" s="447">
        <f t="shared" si="0"/>
        <v>5.5555555555555549E-3</v>
      </c>
      <c r="L9" s="447">
        <f t="shared" si="0"/>
        <v>5.5555555555555549E-3</v>
      </c>
      <c r="M9" s="447">
        <f t="shared" si="0"/>
        <v>5.5555555555555549E-3</v>
      </c>
      <c r="N9" s="447"/>
      <c r="O9" s="447"/>
      <c r="P9" s="447"/>
      <c r="Q9" s="447"/>
      <c r="R9" s="452"/>
    </row>
    <row r="10" spans="1:36">
      <c r="A10" s="25" t="s">
        <v>436</v>
      </c>
      <c r="B10" s="271"/>
      <c r="C10" s="271"/>
      <c r="D10" s="131">
        <v>3.2</v>
      </c>
      <c r="E10" s="443">
        <v>2.7777777777777779E-3</v>
      </c>
      <c r="F10" s="451">
        <f t="shared" si="1"/>
        <v>8.3333333333333332E-3</v>
      </c>
      <c r="G10" s="447">
        <f t="shared" si="0"/>
        <v>8.3333333333333332E-3</v>
      </c>
      <c r="H10" s="447">
        <f t="shared" si="0"/>
        <v>8.3333333333333332E-3</v>
      </c>
      <c r="I10" s="447">
        <f t="shared" si="0"/>
        <v>8.3333333333333332E-3</v>
      </c>
      <c r="J10" s="447">
        <f t="shared" si="0"/>
        <v>8.3333333333333332E-3</v>
      </c>
      <c r="K10" s="447">
        <f t="shared" si="0"/>
        <v>8.3333333333333332E-3</v>
      </c>
      <c r="L10" s="447">
        <f t="shared" si="0"/>
        <v>8.3333333333333332E-3</v>
      </c>
      <c r="M10" s="447">
        <f t="shared" si="0"/>
        <v>8.3333333333333332E-3</v>
      </c>
      <c r="N10" s="447"/>
      <c r="O10" s="447"/>
      <c r="P10" s="447"/>
      <c r="Q10" s="447"/>
      <c r="R10" s="452"/>
    </row>
    <row r="11" spans="1:36">
      <c r="A11" s="25" t="s">
        <v>17</v>
      </c>
      <c r="B11" s="271"/>
      <c r="C11" s="271"/>
      <c r="D11" s="131">
        <v>1.8</v>
      </c>
      <c r="E11" s="443">
        <v>1.3888888888888889E-3</v>
      </c>
      <c r="F11" s="451">
        <f t="shared" si="1"/>
        <v>9.7222222222222224E-3</v>
      </c>
      <c r="G11" s="447">
        <f t="shared" si="0"/>
        <v>9.7222222222222224E-3</v>
      </c>
      <c r="H11" s="447">
        <f t="shared" si="0"/>
        <v>9.7222222222222224E-3</v>
      </c>
      <c r="I11" s="447">
        <f t="shared" si="0"/>
        <v>9.7222222222222224E-3</v>
      </c>
      <c r="J11" s="447">
        <f t="shared" si="0"/>
        <v>9.7222222222222224E-3</v>
      </c>
      <c r="K11" s="447">
        <f t="shared" si="0"/>
        <v>9.7222222222222224E-3</v>
      </c>
      <c r="L11" s="447">
        <f t="shared" si="0"/>
        <v>9.7222222222222224E-3</v>
      </c>
      <c r="M11" s="447">
        <f t="shared" si="0"/>
        <v>9.7222222222222224E-3</v>
      </c>
      <c r="N11" s="447"/>
      <c r="O11" s="447"/>
      <c r="P11" s="447"/>
      <c r="Q11" s="447"/>
      <c r="R11" s="452"/>
    </row>
    <row r="12" spans="1:36">
      <c r="A12" s="25" t="s">
        <v>18</v>
      </c>
      <c r="B12" s="271"/>
      <c r="C12" s="271"/>
      <c r="D12" s="131">
        <v>2.7</v>
      </c>
      <c r="E12" s="443">
        <v>2.0833333333333333E-3</v>
      </c>
      <c r="F12" s="451">
        <f t="shared" si="1"/>
        <v>1.1805555555555555E-2</v>
      </c>
      <c r="G12" s="447">
        <f t="shared" si="0"/>
        <v>1.1805555555555555E-2</v>
      </c>
      <c r="H12" s="447">
        <f t="shared" si="0"/>
        <v>1.1805555555555555E-2</v>
      </c>
      <c r="I12" s="447">
        <f t="shared" si="0"/>
        <v>1.1805555555555555E-2</v>
      </c>
      <c r="J12" s="447">
        <f t="shared" si="0"/>
        <v>1.1805555555555555E-2</v>
      </c>
      <c r="K12" s="447">
        <f t="shared" si="0"/>
        <v>1.1805555555555555E-2</v>
      </c>
      <c r="L12" s="447">
        <f t="shared" si="0"/>
        <v>1.1805555555555555E-2</v>
      </c>
      <c r="M12" s="447">
        <f t="shared" si="0"/>
        <v>1.1805555555555555E-2</v>
      </c>
      <c r="N12" s="447"/>
      <c r="O12" s="447"/>
      <c r="P12" s="447"/>
      <c r="Q12" s="447"/>
      <c r="R12" s="452"/>
    </row>
    <row r="13" spans="1:36">
      <c r="A13" s="25" t="s">
        <v>437</v>
      </c>
      <c r="B13" s="271"/>
      <c r="C13" s="271"/>
      <c r="D13" s="131">
        <v>2.1</v>
      </c>
      <c r="E13" s="443">
        <v>1.3888888888888889E-3</v>
      </c>
      <c r="F13" s="451">
        <f t="shared" si="1"/>
        <v>1.3194444444444444E-2</v>
      </c>
      <c r="G13" s="447">
        <f t="shared" si="0"/>
        <v>1.3194444444444444E-2</v>
      </c>
      <c r="H13" s="447">
        <f t="shared" si="0"/>
        <v>1.3194444444444444E-2</v>
      </c>
      <c r="I13" s="447">
        <f t="shared" si="0"/>
        <v>1.3194444444444444E-2</v>
      </c>
      <c r="J13" s="447">
        <f t="shared" si="0"/>
        <v>1.3194444444444444E-2</v>
      </c>
      <c r="K13" s="447">
        <f t="shared" si="0"/>
        <v>1.3194444444444444E-2</v>
      </c>
      <c r="L13" s="447">
        <f t="shared" si="0"/>
        <v>1.3194444444444444E-2</v>
      </c>
      <c r="M13" s="447">
        <f t="shared" si="0"/>
        <v>1.3194444444444444E-2</v>
      </c>
      <c r="N13" s="447"/>
      <c r="O13" s="447"/>
      <c r="P13" s="447"/>
      <c r="Q13" s="447"/>
      <c r="R13" s="452"/>
    </row>
    <row r="14" spans="1:36">
      <c r="A14" s="25" t="s">
        <v>45</v>
      </c>
      <c r="B14" s="271"/>
      <c r="C14" s="271"/>
      <c r="D14" s="131">
        <v>0.4</v>
      </c>
      <c r="E14" s="443">
        <v>6.9444444444444447E-4</v>
      </c>
      <c r="F14" s="451">
        <f t="shared" si="1"/>
        <v>1.3888888888888888E-2</v>
      </c>
      <c r="G14" s="447">
        <f t="shared" si="0"/>
        <v>1.3888888888888888E-2</v>
      </c>
      <c r="H14" s="447">
        <f t="shared" si="0"/>
        <v>1.3888888888888888E-2</v>
      </c>
      <c r="I14" s="447">
        <f t="shared" si="0"/>
        <v>1.3888888888888888E-2</v>
      </c>
      <c r="J14" s="447">
        <f t="shared" si="0"/>
        <v>1.3888888888888888E-2</v>
      </c>
      <c r="K14" s="447">
        <f t="shared" si="0"/>
        <v>1.3888888888888888E-2</v>
      </c>
      <c r="L14" s="447">
        <f t="shared" si="0"/>
        <v>1.3888888888888888E-2</v>
      </c>
      <c r="M14" s="447">
        <f t="shared" si="0"/>
        <v>1.3888888888888888E-2</v>
      </c>
      <c r="N14" s="447"/>
      <c r="O14" s="447"/>
      <c r="P14" s="447"/>
      <c r="Q14" s="447"/>
      <c r="R14" s="452"/>
    </row>
    <row r="15" spans="1:36">
      <c r="A15" s="25" t="s">
        <v>438</v>
      </c>
      <c r="B15" s="271"/>
      <c r="C15" s="271"/>
      <c r="D15" s="131">
        <v>2.1</v>
      </c>
      <c r="E15" s="443">
        <v>1.3888888888888889E-3</v>
      </c>
      <c r="F15" s="451">
        <f t="shared" si="1"/>
        <v>1.5277777777777777E-2</v>
      </c>
      <c r="G15" s="447">
        <f t="shared" si="0"/>
        <v>1.5277777777777777E-2</v>
      </c>
      <c r="H15" s="447">
        <f t="shared" si="0"/>
        <v>1.5277777777777777E-2</v>
      </c>
      <c r="I15" s="447">
        <f t="shared" si="0"/>
        <v>1.5277777777777777E-2</v>
      </c>
      <c r="J15" s="447">
        <f t="shared" si="0"/>
        <v>1.5277777777777777E-2</v>
      </c>
      <c r="K15" s="447">
        <f t="shared" si="0"/>
        <v>1.5277777777777777E-2</v>
      </c>
      <c r="L15" s="447">
        <f t="shared" si="0"/>
        <v>1.5277777777777777E-2</v>
      </c>
      <c r="M15" s="447">
        <f t="shared" si="0"/>
        <v>1.5277777777777777E-2</v>
      </c>
      <c r="N15" s="447"/>
      <c r="O15" s="447"/>
      <c r="P15" s="447"/>
      <c r="Q15" s="447"/>
      <c r="R15" s="452"/>
    </row>
    <row r="16" spans="1:36">
      <c r="A16" s="25" t="s">
        <v>439</v>
      </c>
      <c r="B16" s="271"/>
      <c r="C16" s="271"/>
      <c r="D16" s="131">
        <v>1.9</v>
      </c>
      <c r="E16" s="443">
        <v>1.3888888888888889E-3</v>
      </c>
      <c r="F16" s="451">
        <f t="shared" si="1"/>
        <v>1.6666666666666666E-2</v>
      </c>
      <c r="G16" s="447">
        <f t="shared" si="0"/>
        <v>1.6666666666666666E-2</v>
      </c>
      <c r="H16" s="447">
        <f t="shared" si="0"/>
        <v>1.6666666666666666E-2</v>
      </c>
      <c r="I16" s="447">
        <f t="shared" si="0"/>
        <v>1.6666666666666666E-2</v>
      </c>
      <c r="J16" s="447">
        <f t="shared" si="0"/>
        <v>1.6666666666666666E-2</v>
      </c>
      <c r="K16" s="447">
        <f t="shared" si="0"/>
        <v>1.6666666666666666E-2</v>
      </c>
      <c r="L16" s="447">
        <f t="shared" si="0"/>
        <v>1.6666666666666666E-2</v>
      </c>
      <c r="M16" s="447">
        <f t="shared" si="0"/>
        <v>1.6666666666666666E-2</v>
      </c>
      <c r="N16" s="447"/>
      <c r="O16" s="447"/>
      <c r="P16" s="447"/>
      <c r="Q16" s="447"/>
      <c r="R16" s="452"/>
    </row>
    <row r="17" spans="1:36">
      <c r="A17" s="25" t="s">
        <v>440</v>
      </c>
      <c r="B17" s="271"/>
      <c r="C17" s="271"/>
      <c r="D17" s="131">
        <v>3</v>
      </c>
      <c r="E17" s="443">
        <v>2.0833333333333333E-3</v>
      </c>
      <c r="F17" s="451">
        <f t="shared" si="1"/>
        <v>1.8749999999999999E-2</v>
      </c>
      <c r="G17" s="447">
        <f t="shared" si="0"/>
        <v>1.8749999999999999E-2</v>
      </c>
      <c r="H17" s="447">
        <f t="shared" si="0"/>
        <v>1.8749999999999999E-2</v>
      </c>
      <c r="I17" s="447">
        <f t="shared" si="0"/>
        <v>1.8749999999999999E-2</v>
      </c>
      <c r="J17" s="447">
        <f t="shared" si="0"/>
        <v>1.8749999999999999E-2</v>
      </c>
      <c r="K17" s="447">
        <f t="shared" si="0"/>
        <v>1.8749999999999999E-2</v>
      </c>
      <c r="L17" s="447">
        <f t="shared" si="0"/>
        <v>1.8749999999999999E-2</v>
      </c>
      <c r="M17" s="447">
        <f t="shared" si="0"/>
        <v>1.8749999999999999E-2</v>
      </c>
      <c r="N17" s="447"/>
      <c r="O17" s="447"/>
      <c r="P17" s="447"/>
      <c r="Q17" s="447"/>
      <c r="R17" s="452"/>
    </row>
    <row r="18" spans="1:36">
      <c r="A18" s="25" t="s">
        <v>441</v>
      </c>
      <c r="B18" s="271"/>
      <c r="C18" s="271"/>
      <c r="D18" s="131">
        <v>1.9</v>
      </c>
      <c r="E18" s="443">
        <v>1.3888888888888889E-3</v>
      </c>
      <c r="F18" s="451">
        <f t="shared" si="1"/>
        <v>2.0138888888888887E-2</v>
      </c>
      <c r="G18" s="447">
        <f t="shared" si="0"/>
        <v>2.0138888888888887E-2</v>
      </c>
      <c r="H18" s="447">
        <f t="shared" si="0"/>
        <v>2.0138888888888887E-2</v>
      </c>
      <c r="I18" s="447">
        <f t="shared" si="0"/>
        <v>2.0138888888888887E-2</v>
      </c>
      <c r="J18" s="447">
        <f t="shared" si="0"/>
        <v>2.0138888888888887E-2</v>
      </c>
      <c r="K18" s="447">
        <f t="shared" si="0"/>
        <v>2.0138888888888887E-2</v>
      </c>
      <c r="L18" s="447">
        <f t="shared" si="0"/>
        <v>2.0138888888888887E-2</v>
      </c>
      <c r="M18" s="447">
        <f t="shared" si="0"/>
        <v>2.0138888888888887E-2</v>
      </c>
      <c r="N18" s="447"/>
      <c r="O18" s="447"/>
      <c r="P18" s="447"/>
      <c r="Q18" s="447"/>
      <c r="R18" s="452"/>
    </row>
    <row r="19" spans="1:36">
      <c r="A19" s="25" t="s">
        <v>442</v>
      </c>
      <c r="B19" s="271"/>
      <c r="C19" s="271"/>
      <c r="D19" s="131">
        <v>1.3</v>
      </c>
      <c r="E19" s="443">
        <v>6.9444444444444447E-4</v>
      </c>
      <c r="F19" s="451">
        <f t="shared" si="1"/>
        <v>2.0833333333333332E-2</v>
      </c>
      <c r="G19" s="447">
        <f t="shared" si="0"/>
        <v>2.0833333333333332E-2</v>
      </c>
      <c r="H19" s="447">
        <f t="shared" si="0"/>
        <v>2.0833333333333332E-2</v>
      </c>
      <c r="I19" s="447">
        <f t="shared" si="0"/>
        <v>2.0833333333333332E-2</v>
      </c>
      <c r="J19" s="447">
        <f t="shared" si="0"/>
        <v>2.0833333333333332E-2</v>
      </c>
      <c r="K19" s="447">
        <f t="shared" si="0"/>
        <v>2.0833333333333332E-2</v>
      </c>
      <c r="L19" s="447">
        <f t="shared" si="0"/>
        <v>2.0833333333333332E-2</v>
      </c>
      <c r="M19" s="447">
        <f t="shared" si="0"/>
        <v>2.0833333333333332E-2</v>
      </c>
      <c r="N19" s="447"/>
      <c r="O19" s="447"/>
      <c r="P19" s="447"/>
      <c r="Q19" s="447"/>
      <c r="R19" s="452"/>
    </row>
    <row r="20" spans="1:36">
      <c r="A20" s="25" t="s">
        <v>443</v>
      </c>
      <c r="B20" s="272"/>
      <c r="C20" s="272"/>
      <c r="D20" s="131">
        <v>1.5</v>
      </c>
      <c r="E20" s="443">
        <v>1.3888888888888889E-3</v>
      </c>
      <c r="F20" s="451">
        <f t="shared" si="1"/>
        <v>2.222222222222222E-2</v>
      </c>
      <c r="G20" s="447">
        <f t="shared" si="0"/>
        <v>2.222222222222222E-2</v>
      </c>
      <c r="H20" s="447">
        <f t="shared" si="0"/>
        <v>2.222222222222222E-2</v>
      </c>
      <c r="I20" s="447">
        <f t="shared" si="0"/>
        <v>2.222222222222222E-2</v>
      </c>
      <c r="J20" s="447">
        <f t="shared" si="0"/>
        <v>2.222222222222222E-2</v>
      </c>
      <c r="K20" s="447">
        <f t="shared" si="0"/>
        <v>2.222222222222222E-2</v>
      </c>
      <c r="L20" s="447">
        <f t="shared" si="0"/>
        <v>2.222222222222222E-2</v>
      </c>
      <c r="M20" s="447">
        <f t="shared" si="0"/>
        <v>2.222222222222222E-2</v>
      </c>
      <c r="N20" s="447"/>
      <c r="O20" s="447"/>
      <c r="P20" s="447"/>
      <c r="Q20" s="447"/>
      <c r="R20" s="452"/>
    </row>
    <row r="21" spans="1:36">
      <c r="A21" s="25" t="s">
        <v>444</v>
      </c>
      <c r="B21" s="271"/>
      <c r="C21" s="271"/>
      <c r="D21" s="131">
        <v>0.9</v>
      </c>
      <c r="E21" s="443">
        <v>6.9444444444444447E-4</v>
      </c>
      <c r="F21" s="451">
        <f t="shared" si="1"/>
        <v>2.2916666666666665E-2</v>
      </c>
      <c r="G21" s="447">
        <f t="shared" si="0"/>
        <v>2.2916666666666665E-2</v>
      </c>
      <c r="H21" s="447">
        <f t="shared" si="0"/>
        <v>2.2916666666666665E-2</v>
      </c>
      <c r="I21" s="447">
        <f t="shared" si="0"/>
        <v>2.2916666666666665E-2</v>
      </c>
      <c r="J21" s="447">
        <f t="shared" si="0"/>
        <v>2.2916666666666665E-2</v>
      </c>
      <c r="K21" s="447">
        <f t="shared" si="0"/>
        <v>2.2916666666666665E-2</v>
      </c>
      <c r="L21" s="447">
        <f t="shared" si="0"/>
        <v>2.2916666666666665E-2</v>
      </c>
      <c r="M21" s="447">
        <f t="shared" si="0"/>
        <v>2.2916666666666665E-2</v>
      </c>
      <c r="N21" s="447"/>
      <c r="O21" s="447"/>
      <c r="P21" s="447"/>
      <c r="Q21" s="447"/>
      <c r="R21" s="452"/>
    </row>
    <row r="22" spans="1:36" s="27" customFormat="1">
      <c r="A22" s="25" t="s">
        <v>445</v>
      </c>
      <c r="B22" s="271"/>
      <c r="C22" s="271"/>
      <c r="D22" s="131">
        <v>1.2</v>
      </c>
      <c r="E22" s="443">
        <v>1.3888888888888889E-3</v>
      </c>
      <c r="F22" s="451">
        <f t="shared" si="1"/>
        <v>2.4305555555555552E-2</v>
      </c>
      <c r="G22" s="447">
        <f t="shared" si="1"/>
        <v>2.4305555555555552E-2</v>
      </c>
      <c r="H22" s="447">
        <f t="shared" si="1"/>
        <v>2.4305555555555552E-2</v>
      </c>
      <c r="I22" s="447">
        <f t="shared" si="1"/>
        <v>2.4305555555555552E-2</v>
      </c>
      <c r="J22" s="447">
        <f t="shared" si="1"/>
        <v>2.4305555555555552E-2</v>
      </c>
      <c r="K22" s="447">
        <f t="shared" si="1"/>
        <v>2.4305555555555552E-2</v>
      </c>
      <c r="L22" s="447">
        <f t="shared" si="1"/>
        <v>2.4305555555555552E-2</v>
      </c>
      <c r="M22" s="447">
        <f t="shared" si="1"/>
        <v>2.4305555555555552E-2</v>
      </c>
      <c r="N22" s="447"/>
      <c r="O22" s="447"/>
      <c r="P22" s="447"/>
      <c r="Q22" s="447"/>
      <c r="R22" s="45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>
      <c r="A23" s="25" t="s">
        <v>446</v>
      </c>
      <c r="B23" s="273"/>
      <c r="C23" s="273"/>
      <c r="D23" s="131">
        <v>0.5</v>
      </c>
      <c r="E23" s="443">
        <v>6.9444444444444447E-4</v>
      </c>
      <c r="F23" s="451">
        <f t="shared" ref="F23:M27" si="2">F22+$E23</f>
        <v>2.4999999999999998E-2</v>
      </c>
      <c r="G23" s="447">
        <f t="shared" si="2"/>
        <v>2.4999999999999998E-2</v>
      </c>
      <c r="H23" s="447">
        <f t="shared" si="2"/>
        <v>2.4999999999999998E-2</v>
      </c>
      <c r="I23" s="447">
        <f t="shared" si="2"/>
        <v>2.4999999999999998E-2</v>
      </c>
      <c r="J23" s="447">
        <f t="shared" si="2"/>
        <v>2.4999999999999998E-2</v>
      </c>
      <c r="K23" s="447">
        <f t="shared" si="2"/>
        <v>2.4999999999999998E-2</v>
      </c>
      <c r="L23" s="447">
        <f t="shared" si="2"/>
        <v>2.4999999999999998E-2</v>
      </c>
      <c r="M23" s="447">
        <f t="shared" si="2"/>
        <v>2.4999999999999998E-2</v>
      </c>
      <c r="N23" s="447"/>
      <c r="O23" s="447"/>
      <c r="P23" s="447"/>
      <c r="Q23" s="447"/>
      <c r="R23" s="452"/>
    </row>
    <row r="24" spans="1:36">
      <c r="A24" s="25" t="s">
        <v>447</v>
      </c>
      <c r="B24" s="271"/>
      <c r="C24" s="271"/>
      <c r="D24" s="131">
        <v>0.5</v>
      </c>
      <c r="E24" s="443">
        <v>1.3888888888888889E-3</v>
      </c>
      <c r="F24" s="451">
        <f t="shared" si="2"/>
        <v>2.6388888888888885E-2</v>
      </c>
      <c r="G24" s="447">
        <f t="shared" si="2"/>
        <v>2.6388888888888885E-2</v>
      </c>
      <c r="H24" s="447">
        <f t="shared" si="2"/>
        <v>2.6388888888888885E-2</v>
      </c>
      <c r="I24" s="447">
        <f t="shared" si="2"/>
        <v>2.6388888888888885E-2</v>
      </c>
      <c r="J24" s="447">
        <f t="shared" si="2"/>
        <v>2.6388888888888885E-2</v>
      </c>
      <c r="K24" s="447">
        <f t="shared" si="2"/>
        <v>2.6388888888888885E-2</v>
      </c>
      <c r="L24" s="447">
        <f t="shared" si="2"/>
        <v>2.6388888888888885E-2</v>
      </c>
      <c r="M24" s="447">
        <f t="shared" si="2"/>
        <v>2.6388888888888885E-2</v>
      </c>
      <c r="N24" s="447"/>
      <c r="O24" s="447"/>
      <c r="P24" s="447"/>
      <c r="Q24" s="447"/>
      <c r="R24" s="452"/>
    </row>
    <row r="25" spans="1:36">
      <c r="A25" s="25" t="s">
        <v>448</v>
      </c>
      <c r="B25" s="271"/>
      <c r="C25" s="271"/>
      <c r="D25" s="139">
        <v>0.5</v>
      </c>
      <c r="E25" s="443">
        <v>1.3888888888888889E-3</v>
      </c>
      <c r="F25" s="451">
        <f t="shared" si="2"/>
        <v>2.7777777777777773E-2</v>
      </c>
      <c r="G25" s="447">
        <f t="shared" si="2"/>
        <v>2.7777777777777773E-2</v>
      </c>
      <c r="H25" s="447">
        <f t="shared" si="2"/>
        <v>2.7777777777777773E-2</v>
      </c>
      <c r="I25" s="447">
        <f t="shared" si="2"/>
        <v>2.7777777777777773E-2</v>
      </c>
      <c r="J25" s="447">
        <f t="shared" si="2"/>
        <v>2.7777777777777773E-2</v>
      </c>
      <c r="K25" s="447">
        <f t="shared" si="2"/>
        <v>2.7777777777777773E-2</v>
      </c>
      <c r="L25" s="447">
        <f t="shared" si="2"/>
        <v>2.7777777777777773E-2</v>
      </c>
      <c r="M25" s="447">
        <f t="shared" si="2"/>
        <v>2.7777777777777773E-2</v>
      </c>
      <c r="N25" s="447"/>
      <c r="O25" s="447"/>
      <c r="P25" s="447"/>
      <c r="Q25" s="447"/>
      <c r="R25" s="454"/>
    </row>
    <row r="26" spans="1:36">
      <c r="A26" s="25" t="s">
        <v>449</v>
      </c>
      <c r="B26" s="271"/>
      <c r="C26" s="271"/>
      <c r="D26" s="131">
        <v>0.6</v>
      </c>
      <c r="E26" s="443">
        <v>1.3888888888888889E-3</v>
      </c>
      <c r="F26" s="451">
        <f t="shared" si="2"/>
        <v>2.916666666666666E-2</v>
      </c>
      <c r="G26" s="447">
        <f t="shared" si="2"/>
        <v>2.916666666666666E-2</v>
      </c>
      <c r="H26" s="447">
        <f t="shared" si="2"/>
        <v>2.916666666666666E-2</v>
      </c>
      <c r="I26" s="447">
        <f t="shared" si="2"/>
        <v>2.916666666666666E-2</v>
      </c>
      <c r="J26" s="447">
        <f t="shared" si="2"/>
        <v>2.916666666666666E-2</v>
      </c>
      <c r="K26" s="447">
        <f t="shared" si="2"/>
        <v>2.916666666666666E-2</v>
      </c>
      <c r="L26" s="447">
        <f t="shared" si="2"/>
        <v>2.916666666666666E-2</v>
      </c>
      <c r="M26" s="447">
        <f t="shared" si="2"/>
        <v>2.916666666666666E-2</v>
      </c>
      <c r="N26" s="447"/>
      <c r="O26" s="447"/>
      <c r="P26" s="447"/>
      <c r="Q26" s="447"/>
      <c r="R26" s="452"/>
    </row>
    <row r="27" spans="1:36">
      <c r="A27" s="22" t="s">
        <v>450</v>
      </c>
      <c r="B27" s="270"/>
      <c r="C27" s="270"/>
      <c r="D27" s="133">
        <v>0.7</v>
      </c>
      <c r="E27" s="455">
        <v>1.3888888888888889E-3</v>
      </c>
      <c r="F27" s="451">
        <f t="shared" si="2"/>
        <v>3.0555555555555548E-2</v>
      </c>
      <c r="G27" s="447">
        <f t="shared" si="2"/>
        <v>3.0555555555555548E-2</v>
      </c>
      <c r="H27" s="447">
        <f t="shared" si="2"/>
        <v>3.0555555555555548E-2</v>
      </c>
      <c r="I27" s="447">
        <f t="shared" si="2"/>
        <v>3.0555555555555548E-2</v>
      </c>
      <c r="J27" s="447">
        <f t="shared" si="2"/>
        <v>3.0555555555555548E-2</v>
      </c>
      <c r="K27" s="447">
        <f t="shared" si="2"/>
        <v>3.0555555555555548E-2</v>
      </c>
      <c r="L27" s="447">
        <f t="shared" si="2"/>
        <v>3.0555555555555548E-2</v>
      </c>
      <c r="M27" s="447">
        <f t="shared" si="2"/>
        <v>3.0555555555555548E-2</v>
      </c>
      <c r="N27" s="447"/>
      <c r="O27" s="447"/>
      <c r="P27" s="447"/>
      <c r="Q27" s="447"/>
      <c r="R27" s="454"/>
    </row>
    <row r="28" spans="1:36" s="2" customFormat="1">
      <c r="A28" s="78" t="s">
        <v>64</v>
      </c>
      <c r="B28" s="252"/>
      <c r="C28" s="252"/>
      <c r="D28" s="79">
        <f>SUM(D6:D27)</f>
        <v>30.9</v>
      </c>
      <c r="E28" s="204"/>
      <c r="F28" s="88">
        <f>$D28</f>
        <v>30.9</v>
      </c>
      <c r="G28" s="457">
        <f t="shared" ref="G28:M31" si="3">$D28</f>
        <v>30.9</v>
      </c>
      <c r="H28" s="457">
        <f t="shared" si="3"/>
        <v>30.9</v>
      </c>
      <c r="I28" s="457">
        <f t="shared" si="3"/>
        <v>30.9</v>
      </c>
      <c r="J28" s="457">
        <f t="shared" si="3"/>
        <v>30.9</v>
      </c>
      <c r="K28" s="457">
        <f t="shared" si="3"/>
        <v>30.9</v>
      </c>
      <c r="L28" s="457">
        <f t="shared" si="3"/>
        <v>30.9</v>
      </c>
      <c r="M28" s="457">
        <f t="shared" si="3"/>
        <v>30.9</v>
      </c>
      <c r="N28" s="457"/>
      <c r="O28" s="457"/>
      <c r="P28" s="457"/>
      <c r="Q28" s="457"/>
      <c r="R28" s="45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2" customFormat="1">
      <c r="A29" s="78" t="s">
        <v>498</v>
      </c>
      <c r="B29" s="252"/>
      <c r="C29" s="252"/>
      <c r="D29" s="79">
        <f>SUM(D6:D14)</f>
        <v>14.3</v>
      </c>
      <c r="E29" s="204"/>
      <c r="F29" s="88">
        <f t="shared" ref="F29:F31" si="4">$D29</f>
        <v>14.3</v>
      </c>
      <c r="G29" s="457">
        <f t="shared" si="3"/>
        <v>14.3</v>
      </c>
      <c r="H29" s="457">
        <f t="shared" si="3"/>
        <v>14.3</v>
      </c>
      <c r="I29" s="457">
        <f t="shared" si="3"/>
        <v>14.3</v>
      </c>
      <c r="J29" s="457">
        <f t="shared" si="3"/>
        <v>14.3</v>
      </c>
      <c r="K29" s="457">
        <f t="shared" si="3"/>
        <v>14.3</v>
      </c>
      <c r="L29" s="457">
        <f t="shared" si="3"/>
        <v>14.3</v>
      </c>
      <c r="M29" s="457">
        <f t="shared" si="3"/>
        <v>14.3</v>
      </c>
      <c r="N29" s="457"/>
      <c r="O29" s="457"/>
      <c r="P29" s="457"/>
      <c r="Q29" s="457"/>
      <c r="R29" s="458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2" customFormat="1">
      <c r="A30" s="78" t="s">
        <v>503</v>
      </c>
      <c r="B30" s="252"/>
      <c r="C30" s="252"/>
      <c r="D30" s="79">
        <f>SUM(D15:D21)</f>
        <v>12.600000000000001</v>
      </c>
      <c r="E30" s="204"/>
      <c r="F30" s="88">
        <f t="shared" si="4"/>
        <v>12.600000000000001</v>
      </c>
      <c r="G30" s="457">
        <f t="shared" si="3"/>
        <v>12.600000000000001</v>
      </c>
      <c r="H30" s="457">
        <f t="shared" si="3"/>
        <v>12.600000000000001</v>
      </c>
      <c r="I30" s="457">
        <f t="shared" si="3"/>
        <v>12.600000000000001</v>
      </c>
      <c r="J30" s="457">
        <f t="shared" si="3"/>
        <v>12.600000000000001</v>
      </c>
      <c r="K30" s="457">
        <f t="shared" si="3"/>
        <v>12.600000000000001</v>
      </c>
      <c r="L30" s="457">
        <f t="shared" si="3"/>
        <v>12.600000000000001</v>
      </c>
      <c r="M30" s="457">
        <f t="shared" si="3"/>
        <v>12.600000000000001</v>
      </c>
      <c r="N30" s="457"/>
      <c r="O30" s="457"/>
      <c r="P30" s="457"/>
      <c r="Q30" s="457"/>
      <c r="R30" s="458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2" customFormat="1">
      <c r="A31" s="78" t="s">
        <v>504</v>
      </c>
      <c r="B31" s="252"/>
      <c r="C31" s="252"/>
      <c r="D31" s="79">
        <f>SUM(D22:D27)</f>
        <v>4</v>
      </c>
      <c r="E31" s="204"/>
      <c r="F31" s="88">
        <f t="shared" si="4"/>
        <v>4</v>
      </c>
      <c r="G31" s="457">
        <f t="shared" si="3"/>
        <v>4</v>
      </c>
      <c r="H31" s="457">
        <f t="shared" si="3"/>
        <v>4</v>
      </c>
      <c r="I31" s="457">
        <f t="shared" si="3"/>
        <v>4</v>
      </c>
      <c r="J31" s="457">
        <f t="shared" si="3"/>
        <v>4</v>
      </c>
      <c r="K31" s="457">
        <f t="shared" si="3"/>
        <v>4</v>
      </c>
      <c r="L31" s="457">
        <f t="shared" si="3"/>
        <v>4</v>
      </c>
      <c r="M31" s="457">
        <f t="shared" si="3"/>
        <v>4</v>
      </c>
      <c r="N31" s="457"/>
      <c r="O31" s="457"/>
      <c r="P31" s="457"/>
      <c r="Q31" s="457"/>
      <c r="R31" s="45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B32" s="28"/>
      <c r="C32" s="2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36" s="2" customFormat="1" ht="12.75">
      <c r="A33" s="5" t="s">
        <v>77</v>
      </c>
      <c r="B33" s="251" t="s">
        <v>248</v>
      </c>
      <c r="C33" s="251" t="s">
        <v>247</v>
      </c>
      <c r="D33" s="440" t="s">
        <v>0</v>
      </c>
      <c r="E33" s="441" t="s">
        <v>424</v>
      </c>
      <c r="F33" s="444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5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>
      <c r="A34" s="33" t="s">
        <v>450</v>
      </c>
      <c r="B34" s="270"/>
      <c r="C34" s="270"/>
      <c r="D34" s="96" t="s">
        <v>1</v>
      </c>
      <c r="E34" s="442">
        <v>0</v>
      </c>
      <c r="F34" s="448">
        <v>0</v>
      </c>
      <c r="G34" s="449">
        <v>0</v>
      </c>
      <c r="H34" s="449">
        <v>0</v>
      </c>
      <c r="I34" s="449">
        <v>0</v>
      </c>
      <c r="J34" s="449">
        <v>0</v>
      </c>
      <c r="K34" s="449">
        <v>0</v>
      </c>
      <c r="L34" s="449">
        <v>0</v>
      </c>
      <c r="M34" s="449">
        <v>0</v>
      </c>
      <c r="N34" s="449"/>
      <c r="O34" s="449"/>
      <c r="P34" s="449"/>
      <c r="Q34" s="449"/>
      <c r="R34" s="450"/>
    </row>
    <row r="35" spans="1:36">
      <c r="A35" s="25" t="s">
        <v>451</v>
      </c>
      <c r="B35" s="271"/>
      <c r="C35" s="271"/>
      <c r="D35" s="131">
        <v>0.7</v>
      </c>
      <c r="E35" s="443">
        <v>1.3888888888888889E-3</v>
      </c>
      <c r="F35" s="451">
        <f>F34+$E35</f>
        <v>1.3888888888888889E-3</v>
      </c>
      <c r="G35" s="447">
        <f t="shared" ref="G35:M55" si="5">G34+$E35</f>
        <v>1.3888888888888889E-3</v>
      </c>
      <c r="H35" s="447">
        <f t="shared" si="5"/>
        <v>1.3888888888888889E-3</v>
      </c>
      <c r="I35" s="447">
        <f t="shared" si="5"/>
        <v>1.3888888888888889E-3</v>
      </c>
      <c r="J35" s="447">
        <f t="shared" si="5"/>
        <v>1.3888888888888889E-3</v>
      </c>
      <c r="K35" s="447">
        <f t="shared" si="5"/>
        <v>1.3888888888888889E-3</v>
      </c>
      <c r="L35" s="447">
        <f t="shared" si="5"/>
        <v>1.3888888888888889E-3</v>
      </c>
      <c r="M35" s="447">
        <f t="shared" si="5"/>
        <v>1.3888888888888889E-3</v>
      </c>
      <c r="N35" s="447"/>
      <c r="O35" s="447"/>
      <c r="P35" s="447"/>
      <c r="Q35" s="447"/>
      <c r="R35" s="452"/>
    </row>
    <row r="36" spans="1:36">
      <c r="A36" s="25" t="s">
        <v>452</v>
      </c>
      <c r="B36" s="271"/>
      <c r="C36" s="271"/>
      <c r="D36" s="131">
        <v>0.6</v>
      </c>
      <c r="E36" s="443">
        <v>1.3888888888888889E-3</v>
      </c>
      <c r="F36" s="451">
        <f t="shared" ref="F36:M57" si="6">F35+$E36</f>
        <v>2.7777777777777779E-3</v>
      </c>
      <c r="G36" s="447">
        <f t="shared" si="5"/>
        <v>2.7777777777777779E-3</v>
      </c>
      <c r="H36" s="447">
        <f t="shared" si="5"/>
        <v>2.7777777777777779E-3</v>
      </c>
      <c r="I36" s="447">
        <f t="shared" si="5"/>
        <v>2.7777777777777779E-3</v>
      </c>
      <c r="J36" s="447">
        <f t="shared" si="5"/>
        <v>2.7777777777777779E-3</v>
      </c>
      <c r="K36" s="447">
        <f t="shared" si="5"/>
        <v>2.7777777777777779E-3</v>
      </c>
      <c r="L36" s="447">
        <f t="shared" si="5"/>
        <v>2.7777777777777779E-3</v>
      </c>
      <c r="M36" s="447">
        <f t="shared" si="5"/>
        <v>2.7777777777777779E-3</v>
      </c>
      <c r="N36" s="447"/>
      <c r="O36" s="447"/>
      <c r="P36" s="447"/>
      <c r="Q36" s="447"/>
      <c r="R36" s="452"/>
    </row>
    <row r="37" spans="1:36">
      <c r="A37" s="25" t="s">
        <v>453</v>
      </c>
      <c r="B37" s="271"/>
      <c r="C37" s="271"/>
      <c r="D37" s="131">
        <v>0.4</v>
      </c>
      <c r="E37" s="443">
        <v>1.3888888888888889E-3</v>
      </c>
      <c r="F37" s="451">
        <f t="shared" si="6"/>
        <v>4.1666666666666666E-3</v>
      </c>
      <c r="G37" s="447">
        <f t="shared" si="5"/>
        <v>4.1666666666666666E-3</v>
      </c>
      <c r="H37" s="447">
        <f t="shared" si="5"/>
        <v>4.1666666666666666E-3</v>
      </c>
      <c r="I37" s="447">
        <f t="shared" si="5"/>
        <v>4.1666666666666666E-3</v>
      </c>
      <c r="J37" s="447">
        <f t="shared" si="5"/>
        <v>4.1666666666666666E-3</v>
      </c>
      <c r="K37" s="447">
        <f t="shared" si="5"/>
        <v>4.1666666666666666E-3</v>
      </c>
      <c r="L37" s="447">
        <f t="shared" si="5"/>
        <v>4.1666666666666666E-3</v>
      </c>
      <c r="M37" s="447">
        <f t="shared" si="5"/>
        <v>4.1666666666666666E-3</v>
      </c>
      <c r="N37" s="447"/>
      <c r="O37" s="447"/>
      <c r="P37" s="447"/>
      <c r="Q37" s="447"/>
      <c r="R37" s="452"/>
    </row>
    <row r="38" spans="1:36">
      <c r="A38" s="25" t="s">
        <v>446</v>
      </c>
      <c r="B38" s="271"/>
      <c r="C38" s="271"/>
      <c r="D38" s="131">
        <v>0.6</v>
      </c>
      <c r="E38" s="443">
        <v>1.3888888888888889E-3</v>
      </c>
      <c r="F38" s="451">
        <f t="shared" si="6"/>
        <v>5.5555555555555558E-3</v>
      </c>
      <c r="G38" s="447">
        <f t="shared" si="5"/>
        <v>5.5555555555555558E-3</v>
      </c>
      <c r="H38" s="447">
        <f t="shared" si="5"/>
        <v>5.5555555555555558E-3</v>
      </c>
      <c r="I38" s="447">
        <f t="shared" si="5"/>
        <v>5.5555555555555558E-3</v>
      </c>
      <c r="J38" s="447">
        <f t="shared" si="5"/>
        <v>5.5555555555555558E-3</v>
      </c>
      <c r="K38" s="447">
        <f t="shared" si="5"/>
        <v>5.5555555555555558E-3</v>
      </c>
      <c r="L38" s="447">
        <f t="shared" si="5"/>
        <v>5.5555555555555558E-3</v>
      </c>
      <c r="M38" s="447">
        <f t="shared" si="5"/>
        <v>5.5555555555555558E-3</v>
      </c>
      <c r="N38" s="447"/>
      <c r="O38" s="447"/>
      <c r="P38" s="447"/>
      <c r="Q38" s="447"/>
      <c r="R38" s="452"/>
    </row>
    <row r="39" spans="1:36">
      <c r="A39" s="25" t="s">
        <v>454</v>
      </c>
      <c r="B39" s="271"/>
      <c r="C39" s="271"/>
      <c r="D39" s="131">
        <v>0.7</v>
      </c>
      <c r="E39" s="443">
        <v>6.9444444444444447E-4</v>
      </c>
      <c r="F39" s="451">
        <f t="shared" si="6"/>
        <v>6.2500000000000003E-3</v>
      </c>
      <c r="G39" s="447">
        <f t="shared" si="5"/>
        <v>6.2500000000000003E-3</v>
      </c>
      <c r="H39" s="447">
        <f t="shared" si="5"/>
        <v>6.2500000000000003E-3</v>
      </c>
      <c r="I39" s="447">
        <f t="shared" si="5"/>
        <v>6.2500000000000003E-3</v>
      </c>
      <c r="J39" s="447">
        <f t="shared" si="5"/>
        <v>6.2500000000000003E-3</v>
      </c>
      <c r="K39" s="447">
        <f t="shared" si="5"/>
        <v>6.2500000000000003E-3</v>
      </c>
      <c r="L39" s="447">
        <f t="shared" si="5"/>
        <v>6.2500000000000003E-3</v>
      </c>
      <c r="M39" s="447">
        <f t="shared" si="5"/>
        <v>6.2500000000000003E-3</v>
      </c>
      <c r="N39" s="447"/>
      <c r="O39" s="447"/>
      <c r="P39" s="447"/>
      <c r="Q39" s="447"/>
      <c r="R39" s="452"/>
    </row>
    <row r="40" spans="1:36">
      <c r="A40" s="25" t="s">
        <v>455</v>
      </c>
      <c r="B40" s="271"/>
      <c r="C40" s="271"/>
      <c r="D40" s="131">
        <v>1.3</v>
      </c>
      <c r="E40" s="443">
        <v>1.3888888888888889E-3</v>
      </c>
      <c r="F40" s="451">
        <f t="shared" si="6"/>
        <v>7.6388888888888895E-3</v>
      </c>
      <c r="G40" s="447">
        <f t="shared" si="5"/>
        <v>7.6388888888888895E-3</v>
      </c>
      <c r="H40" s="447">
        <f t="shared" si="5"/>
        <v>7.6388888888888895E-3</v>
      </c>
      <c r="I40" s="447">
        <f t="shared" si="5"/>
        <v>7.6388888888888895E-3</v>
      </c>
      <c r="J40" s="447">
        <f t="shared" si="5"/>
        <v>7.6388888888888895E-3</v>
      </c>
      <c r="K40" s="447">
        <f t="shared" si="5"/>
        <v>7.6388888888888895E-3</v>
      </c>
      <c r="L40" s="447">
        <f t="shared" si="5"/>
        <v>7.6388888888888895E-3</v>
      </c>
      <c r="M40" s="447">
        <f t="shared" si="5"/>
        <v>7.6388888888888895E-3</v>
      </c>
      <c r="N40" s="447"/>
      <c r="O40" s="447"/>
      <c r="P40" s="447"/>
      <c r="Q40" s="447"/>
      <c r="R40" s="452"/>
    </row>
    <row r="41" spans="1:36">
      <c r="A41" s="25" t="s">
        <v>444</v>
      </c>
      <c r="B41" s="271"/>
      <c r="C41" s="271"/>
      <c r="D41" s="131">
        <v>1.4</v>
      </c>
      <c r="E41" s="443">
        <v>1.3888888888888889E-3</v>
      </c>
      <c r="F41" s="451">
        <f t="shared" si="6"/>
        <v>9.0277777777777787E-3</v>
      </c>
      <c r="G41" s="447">
        <f t="shared" si="5"/>
        <v>9.0277777777777787E-3</v>
      </c>
      <c r="H41" s="447">
        <f t="shared" si="5"/>
        <v>9.0277777777777787E-3</v>
      </c>
      <c r="I41" s="447">
        <f t="shared" si="5"/>
        <v>9.0277777777777787E-3</v>
      </c>
      <c r="J41" s="447">
        <f t="shared" si="5"/>
        <v>9.0277777777777787E-3</v>
      </c>
      <c r="K41" s="447">
        <f t="shared" si="5"/>
        <v>9.0277777777777787E-3</v>
      </c>
      <c r="L41" s="447">
        <f t="shared" si="5"/>
        <v>9.0277777777777787E-3</v>
      </c>
      <c r="M41" s="447">
        <f t="shared" si="5"/>
        <v>9.0277777777777787E-3</v>
      </c>
      <c r="N41" s="447"/>
      <c r="O41" s="447"/>
      <c r="P41" s="447"/>
      <c r="Q41" s="447"/>
      <c r="R41" s="452"/>
    </row>
    <row r="42" spans="1:36">
      <c r="A42" s="25" t="s">
        <v>443</v>
      </c>
      <c r="B42" s="271"/>
      <c r="C42" s="271"/>
      <c r="D42" s="131">
        <v>1</v>
      </c>
      <c r="E42" s="443">
        <v>6.9444444444444447E-4</v>
      </c>
      <c r="F42" s="451">
        <f t="shared" si="6"/>
        <v>9.7222222222222224E-3</v>
      </c>
      <c r="G42" s="447">
        <f t="shared" si="5"/>
        <v>9.7222222222222224E-3</v>
      </c>
      <c r="H42" s="447">
        <f t="shared" si="5"/>
        <v>9.7222222222222224E-3</v>
      </c>
      <c r="I42" s="447">
        <f t="shared" si="5"/>
        <v>9.7222222222222224E-3</v>
      </c>
      <c r="J42" s="447">
        <f t="shared" si="5"/>
        <v>9.7222222222222224E-3</v>
      </c>
      <c r="K42" s="447">
        <f t="shared" si="5"/>
        <v>9.7222222222222224E-3</v>
      </c>
      <c r="L42" s="447">
        <f t="shared" si="5"/>
        <v>9.7222222222222224E-3</v>
      </c>
      <c r="M42" s="447">
        <f t="shared" si="5"/>
        <v>9.7222222222222224E-3</v>
      </c>
      <c r="N42" s="447"/>
      <c r="O42" s="447"/>
      <c r="P42" s="447"/>
      <c r="Q42" s="447"/>
      <c r="R42" s="452"/>
    </row>
    <row r="43" spans="1:36">
      <c r="A43" s="25" t="s">
        <v>442</v>
      </c>
      <c r="B43" s="271"/>
      <c r="C43" s="271"/>
      <c r="D43" s="131">
        <v>2.2999999999999998</v>
      </c>
      <c r="E43" s="443">
        <v>1.3888888888888889E-3</v>
      </c>
      <c r="F43" s="451">
        <f t="shared" si="6"/>
        <v>1.1111111111111112E-2</v>
      </c>
      <c r="G43" s="447">
        <f t="shared" si="5"/>
        <v>1.1111111111111112E-2</v>
      </c>
      <c r="H43" s="447">
        <f t="shared" si="5"/>
        <v>1.1111111111111112E-2</v>
      </c>
      <c r="I43" s="447">
        <f t="shared" si="5"/>
        <v>1.1111111111111112E-2</v>
      </c>
      <c r="J43" s="447">
        <f t="shared" si="5"/>
        <v>1.1111111111111112E-2</v>
      </c>
      <c r="K43" s="447">
        <f t="shared" si="5"/>
        <v>1.1111111111111112E-2</v>
      </c>
      <c r="L43" s="447">
        <f t="shared" si="5"/>
        <v>1.1111111111111112E-2</v>
      </c>
      <c r="M43" s="447">
        <f t="shared" si="5"/>
        <v>1.1111111111111112E-2</v>
      </c>
      <c r="N43" s="447"/>
      <c r="O43" s="447"/>
      <c r="P43" s="447"/>
      <c r="Q43" s="447"/>
      <c r="R43" s="452"/>
    </row>
    <row r="44" spans="1:36">
      <c r="A44" s="25" t="s">
        <v>441</v>
      </c>
      <c r="B44" s="271"/>
      <c r="C44" s="271"/>
      <c r="D44" s="131">
        <v>1.4</v>
      </c>
      <c r="E44" s="443">
        <v>1.3888888888888889E-3</v>
      </c>
      <c r="F44" s="451">
        <f t="shared" si="6"/>
        <v>1.2500000000000001E-2</v>
      </c>
      <c r="G44" s="447">
        <f t="shared" si="5"/>
        <v>1.2500000000000001E-2</v>
      </c>
      <c r="H44" s="447">
        <f t="shared" si="5"/>
        <v>1.2500000000000001E-2</v>
      </c>
      <c r="I44" s="447">
        <f t="shared" si="5"/>
        <v>1.2500000000000001E-2</v>
      </c>
      <c r="J44" s="447">
        <f t="shared" si="5"/>
        <v>1.2500000000000001E-2</v>
      </c>
      <c r="K44" s="447">
        <f t="shared" si="5"/>
        <v>1.2500000000000001E-2</v>
      </c>
      <c r="L44" s="447">
        <f t="shared" si="5"/>
        <v>1.2500000000000001E-2</v>
      </c>
      <c r="M44" s="447">
        <f t="shared" si="5"/>
        <v>1.2500000000000001E-2</v>
      </c>
      <c r="N44" s="447"/>
      <c r="O44" s="447"/>
      <c r="P44" s="447"/>
      <c r="Q44" s="447"/>
      <c r="R44" s="452"/>
    </row>
    <row r="45" spans="1:36">
      <c r="A45" s="25" t="s">
        <v>440</v>
      </c>
      <c r="B45" s="271"/>
      <c r="C45" s="271"/>
      <c r="D45" s="131">
        <v>1.9</v>
      </c>
      <c r="E45" s="443">
        <v>1.3888888888888889E-3</v>
      </c>
      <c r="F45" s="451">
        <f t="shared" si="6"/>
        <v>1.388888888888889E-2</v>
      </c>
      <c r="G45" s="447">
        <f t="shared" si="5"/>
        <v>1.388888888888889E-2</v>
      </c>
      <c r="H45" s="447">
        <f t="shared" si="5"/>
        <v>1.388888888888889E-2</v>
      </c>
      <c r="I45" s="447">
        <f t="shared" si="5"/>
        <v>1.388888888888889E-2</v>
      </c>
      <c r="J45" s="447">
        <f t="shared" si="5"/>
        <v>1.388888888888889E-2</v>
      </c>
      <c r="K45" s="447">
        <f t="shared" si="5"/>
        <v>1.388888888888889E-2</v>
      </c>
      <c r="L45" s="447">
        <f t="shared" si="5"/>
        <v>1.388888888888889E-2</v>
      </c>
      <c r="M45" s="447">
        <f t="shared" si="5"/>
        <v>1.388888888888889E-2</v>
      </c>
      <c r="N45" s="447"/>
      <c r="O45" s="447"/>
      <c r="P45" s="447"/>
      <c r="Q45" s="447"/>
      <c r="R45" s="452"/>
    </row>
    <row r="46" spans="1:36">
      <c r="A46" s="25" t="s">
        <v>439</v>
      </c>
      <c r="B46" s="271"/>
      <c r="C46" s="271"/>
      <c r="D46" s="131">
        <v>3</v>
      </c>
      <c r="E46" s="443">
        <v>2.0833333333333333E-3</v>
      </c>
      <c r="F46" s="451">
        <f t="shared" si="6"/>
        <v>1.5972222222222224E-2</v>
      </c>
      <c r="G46" s="447">
        <f t="shared" si="5"/>
        <v>1.5972222222222224E-2</v>
      </c>
      <c r="H46" s="447">
        <f t="shared" si="5"/>
        <v>1.5972222222222224E-2</v>
      </c>
      <c r="I46" s="447">
        <f t="shared" si="5"/>
        <v>1.5972222222222224E-2</v>
      </c>
      <c r="J46" s="447">
        <f t="shared" si="5"/>
        <v>1.5972222222222224E-2</v>
      </c>
      <c r="K46" s="447">
        <f t="shared" si="5"/>
        <v>1.5972222222222224E-2</v>
      </c>
      <c r="L46" s="447">
        <f t="shared" si="5"/>
        <v>1.5972222222222224E-2</v>
      </c>
      <c r="M46" s="447">
        <f t="shared" si="5"/>
        <v>1.5972222222222224E-2</v>
      </c>
      <c r="N46" s="447"/>
      <c r="O46" s="447"/>
      <c r="P46" s="447"/>
      <c r="Q46" s="447"/>
      <c r="R46" s="452"/>
    </row>
    <row r="47" spans="1:36">
      <c r="A47" s="25" t="s">
        <v>438</v>
      </c>
      <c r="B47" s="271"/>
      <c r="C47" s="271"/>
      <c r="D47" s="131">
        <v>1.8</v>
      </c>
      <c r="E47" s="443">
        <v>1.3888888888888889E-3</v>
      </c>
      <c r="F47" s="451">
        <f t="shared" si="6"/>
        <v>1.7361111111111112E-2</v>
      </c>
      <c r="G47" s="447">
        <f t="shared" si="5"/>
        <v>1.7361111111111112E-2</v>
      </c>
      <c r="H47" s="447">
        <f t="shared" si="5"/>
        <v>1.7361111111111112E-2</v>
      </c>
      <c r="I47" s="447">
        <f t="shared" si="5"/>
        <v>1.7361111111111112E-2</v>
      </c>
      <c r="J47" s="447">
        <f t="shared" si="5"/>
        <v>1.7361111111111112E-2</v>
      </c>
      <c r="K47" s="447">
        <f t="shared" si="5"/>
        <v>1.7361111111111112E-2</v>
      </c>
      <c r="L47" s="447">
        <f t="shared" si="5"/>
        <v>1.7361111111111112E-2</v>
      </c>
      <c r="M47" s="447">
        <f t="shared" si="5"/>
        <v>1.7361111111111112E-2</v>
      </c>
      <c r="N47" s="447"/>
      <c r="O47" s="447"/>
      <c r="P47" s="447"/>
      <c r="Q47" s="447"/>
      <c r="R47" s="452"/>
    </row>
    <row r="48" spans="1:36" s="2" customFormat="1">
      <c r="A48" s="25" t="s">
        <v>45</v>
      </c>
      <c r="B48" s="271"/>
      <c r="C48" s="271"/>
      <c r="D48" s="131">
        <v>2.1</v>
      </c>
      <c r="E48" s="443">
        <v>1.3888888888888889E-3</v>
      </c>
      <c r="F48" s="451">
        <f t="shared" si="6"/>
        <v>1.8749999999999999E-2</v>
      </c>
      <c r="G48" s="447">
        <f t="shared" si="5"/>
        <v>1.8749999999999999E-2</v>
      </c>
      <c r="H48" s="447">
        <f t="shared" si="5"/>
        <v>1.8749999999999999E-2</v>
      </c>
      <c r="I48" s="447">
        <f t="shared" si="5"/>
        <v>1.8749999999999999E-2</v>
      </c>
      <c r="J48" s="447">
        <f t="shared" si="5"/>
        <v>1.8749999999999999E-2</v>
      </c>
      <c r="K48" s="447">
        <f t="shared" si="5"/>
        <v>1.8749999999999999E-2</v>
      </c>
      <c r="L48" s="447">
        <f t="shared" si="5"/>
        <v>1.8749999999999999E-2</v>
      </c>
      <c r="M48" s="447">
        <f t="shared" si="5"/>
        <v>1.8749999999999999E-2</v>
      </c>
      <c r="N48" s="447"/>
      <c r="O48" s="447"/>
      <c r="P48" s="447"/>
      <c r="Q48" s="447"/>
      <c r="R48" s="452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25" t="s">
        <v>437</v>
      </c>
      <c r="B49" s="271"/>
      <c r="C49" s="271"/>
      <c r="D49" s="131">
        <v>0.4</v>
      </c>
      <c r="E49" s="443">
        <v>6.9444444444444447E-4</v>
      </c>
      <c r="F49" s="451">
        <f t="shared" si="6"/>
        <v>1.9444444444444445E-2</v>
      </c>
      <c r="G49" s="447">
        <f t="shared" si="5"/>
        <v>1.9444444444444445E-2</v>
      </c>
      <c r="H49" s="447">
        <f t="shared" si="5"/>
        <v>1.9444444444444445E-2</v>
      </c>
      <c r="I49" s="447">
        <f t="shared" si="5"/>
        <v>1.9444444444444445E-2</v>
      </c>
      <c r="J49" s="447">
        <f t="shared" si="5"/>
        <v>1.9444444444444445E-2</v>
      </c>
      <c r="K49" s="447">
        <f t="shared" si="5"/>
        <v>1.9444444444444445E-2</v>
      </c>
      <c r="L49" s="447">
        <f t="shared" si="5"/>
        <v>1.9444444444444445E-2</v>
      </c>
      <c r="M49" s="447">
        <f t="shared" si="5"/>
        <v>1.9444444444444445E-2</v>
      </c>
      <c r="N49" s="447"/>
      <c r="O49" s="447"/>
      <c r="P49" s="447"/>
      <c r="Q49" s="447"/>
      <c r="R49" s="452"/>
    </row>
    <row r="50" spans="1:36">
      <c r="A50" s="25" t="s">
        <v>18</v>
      </c>
      <c r="B50" s="272"/>
      <c r="C50" s="272"/>
      <c r="D50" s="131">
        <v>2.2000000000000002</v>
      </c>
      <c r="E50" s="443">
        <v>1.3888888888888889E-3</v>
      </c>
      <c r="F50" s="451">
        <f t="shared" si="6"/>
        <v>2.0833333333333332E-2</v>
      </c>
      <c r="G50" s="447">
        <f t="shared" si="5"/>
        <v>2.0833333333333332E-2</v>
      </c>
      <c r="H50" s="447">
        <f t="shared" si="5"/>
        <v>2.0833333333333332E-2</v>
      </c>
      <c r="I50" s="447">
        <f t="shared" si="5"/>
        <v>2.0833333333333332E-2</v>
      </c>
      <c r="J50" s="447">
        <f t="shared" si="5"/>
        <v>2.0833333333333332E-2</v>
      </c>
      <c r="K50" s="447">
        <f t="shared" si="5"/>
        <v>2.0833333333333332E-2</v>
      </c>
      <c r="L50" s="447">
        <f t="shared" si="5"/>
        <v>2.0833333333333332E-2</v>
      </c>
      <c r="M50" s="447">
        <f t="shared" si="5"/>
        <v>2.0833333333333332E-2</v>
      </c>
      <c r="N50" s="447"/>
      <c r="O50" s="447"/>
      <c r="P50" s="447"/>
      <c r="Q50" s="447"/>
      <c r="R50" s="452"/>
    </row>
    <row r="51" spans="1:36" s="27" customFormat="1">
      <c r="A51" s="25" t="s">
        <v>17</v>
      </c>
      <c r="B51" s="271"/>
      <c r="C51" s="271"/>
      <c r="D51" s="131">
        <v>2.4</v>
      </c>
      <c r="E51" s="443">
        <v>1.3888888888888889E-3</v>
      </c>
      <c r="F51" s="451">
        <f t="shared" si="6"/>
        <v>2.222222222222222E-2</v>
      </c>
      <c r="G51" s="447">
        <f t="shared" si="5"/>
        <v>2.222222222222222E-2</v>
      </c>
      <c r="H51" s="447">
        <f t="shared" si="5"/>
        <v>2.222222222222222E-2</v>
      </c>
      <c r="I51" s="447">
        <f t="shared" si="5"/>
        <v>2.222222222222222E-2</v>
      </c>
      <c r="J51" s="447">
        <f t="shared" si="5"/>
        <v>2.222222222222222E-2</v>
      </c>
      <c r="K51" s="447">
        <f t="shared" si="5"/>
        <v>2.222222222222222E-2</v>
      </c>
      <c r="L51" s="447">
        <f t="shared" si="5"/>
        <v>2.222222222222222E-2</v>
      </c>
      <c r="M51" s="447">
        <f t="shared" si="5"/>
        <v>2.222222222222222E-2</v>
      </c>
      <c r="N51" s="447"/>
      <c r="O51" s="447"/>
      <c r="P51" s="447"/>
      <c r="Q51" s="447"/>
      <c r="R51" s="452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25" t="s">
        <v>436</v>
      </c>
      <c r="B52" s="271"/>
      <c r="C52" s="271"/>
      <c r="D52" s="131">
        <v>0.9</v>
      </c>
      <c r="E52" s="443">
        <v>6.9444444444444447E-4</v>
      </c>
      <c r="F52" s="451">
        <f t="shared" si="6"/>
        <v>2.2916666666666665E-2</v>
      </c>
      <c r="G52" s="447">
        <f t="shared" si="5"/>
        <v>2.2916666666666665E-2</v>
      </c>
      <c r="H52" s="447">
        <f t="shared" si="5"/>
        <v>2.2916666666666665E-2</v>
      </c>
      <c r="I52" s="447">
        <f t="shared" si="5"/>
        <v>2.2916666666666665E-2</v>
      </c>
      <c r="J52" s="447">
        <f t="shared" si="5"/>
        <v>2.2916666666666665E-2</v>
      </c>
      <c r="K52" s="447">
        <f t="shared" si="5"/>
        <v>2.2916666666666665E-2</v>
      </c>
      <c r="L52" s="447">
        <f t="shared" si="5"/>
        <v>2.2916666666666665E-2</v>
      </c>
      <c r="M52" s="447">
        <f t="shared" si="5"/>
        <v>2.2916666666666665E-2</v>
      </c>
      <c r="N52" s="447"/>
      <c r="O52" s="447"/>
      <c r="P52" s="447"/>
      <c r="Q52" s="447"/>
      <c r="R52" s="452"/>
    </row>
    <row r="53" spans="1:36">
      <c r="A53" s="25" t="s">
        <v>435</v>
      </c>
      <c r="B53" s="273"/>
      <c r="C53" s="273"/>
      <c r="D53" s="131">
        <v>3.1</v>
      </c>
      <c r="E53" s="443">
        <v>2.0833333333333333E-3</v>
      </c>
      <c r="F53" s="451">
        <f t="shared" si="6"/>
        <v>2.4999999999999998E-2</v>
      </c>
      <c r="G53" s="447">
        <f t="shared" si="5"/>
        <v>2.4999999999999998E-2</v>
      </c>
      <c r="H53" s="447">
        <f t="shared" si="5"/>
        <v>2.4999999999999998E-2</v>
      </c>
      <c r="I53" s="447">
        <f t="shared" si="5"/>
        <v>2.4999999999999998E-2</v>
      </c>
      <c r="J53" s="447">
        <f t="shared" si="5"/>
        <v>2.4999999999999998E-2</v>
      </c>
      <c r="K53" s="447">
        <f t="shared" si="5"/>
        <v>2.4999999999999998E-2</v>
      </c>
      <c r="L53" s="447">
        <f t="shared" si="5"/>
        <v>2.4999999999999998E-2</v>
      </c>
      <c r="M53" s="447">
        <f t="shared" si="5"/>
        <v>2.4999999999999998E-2</v>
      </c>
      <c r="N53" s="447"/>
      <c r="O53" s="447"/>
      <c r="P53" s="447"/>
      <c r="Q53" s="447"/>
      <c r="R53" s="452"/>
    </row>
    <row r="54" spans="1:36">
      <c r="A54" s="25" t="s">
        <v>456</v>
      </c>
      <c r="B54" s="271"/>
      <c r="C54" s="271"/>
      <c r="D54" s="131">
        <v>1.4</v>
      </c>
      <c r="E54" s="443">
        <v>1.3888888888888889E-3</v>
      </c>
      <c r="F54" s="451">
        <f t="shared" si="6"/>
        <v>2.6388888888888885E-2</v>
      </c>
      <c r="G54" s="447">
        <f t="shared" si="5"/>
        <v>2.6388888888888885E-2</v>
      </c>
      <c r="H54" s="447">
        <f t="shared" si="5"/>
        <v>2.6388888888888885E-2</v>
      </c>
      <c r="I54" s="447">
        <f t="shared" si="5"/>
        <v>2.6388888888888885E-2</v>
      </c>
      <c r="J54" s="447">
        <f t="shared" si="5"/>
        <v>2.6388888888888885E-2</v>
      </c>
      <c r="K54" s="447">
        <f t="shared" si="5"/>
        <v>2.6388888888888885E-2</v>
      </c>
      <c r="L54" s="447">
        <f t="shared" si="5"/>
        <v>2.6388888888888885E-2</v>
      </c>
      <c r="M54" s="447">
        <f t="shared" si="5"/>
        <v>2.6388888888888885E-2</v>
      </c>
      <c r="N54" s="447"/>
      <c r="O54" s="447"/>
      <c r="P54" s="447"/>
      <c r="Q54" s="447"/>
      <c r="R54" s="452"/>
    </row>
    <row r="55" spans="1:36" s="2" customFormat="1">
      <c r="A55" s="25" t="s">
        <v>457</v>
      </c>
      <c r="B55" s="271"/>
      <c r="C55" s="271"/>
      <c r="D55" s="139">
        <v>1.3</v>
      </c>
      <c r="E55" s="443">
        <v>1.3888888888888889E-3</v>
      </c>
      <c r="F55" s="451">
        <f t="shared" si="6"/>
        <v>2.7777777777777773E-2</v>
      </c>
      <c r="G55" s="447">
        <f t="shared" si="5"/>
        <v>2.7777777777777773E-2</v>
      </c>
      <c r="H55" s="447">
        <f t="shared" si="5"/>
        <v>2.7777777777777773E-2</v>
      </c>
      <c r="I55" s="447">
        <f t="shared" si="5"/>
        <v>2.7777777777777773E-2</v>
      </c>
      <c r="J55" s="447">
        <f t="shared" si="5"/>
        <v>2.7777777777777773E-2</v>
      </c>
      <c r="K55" s="447">
        <f t="shared" si="5"/>
        <v>2.7777777777777773E-2</v>
      </c>
      <c r="L55" s="447">
        <f t="shared" si="5"/>
        <v>2.7777777777777773E-2</v>
      </c>
      <c r="M55" s="447">
        <f t="shared" si="5"/>
        <v>2.7777777777777773E-2</v>
      </c>
      <c r="N55" s="447"/>
      <c r="O55" s="447"/>
      <c r="P55" s="447"/>
      <c r="Q55" s="447"/>
      <c r="R55" s="454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25" t="s">
        <v>432</v>
      </c>
      <c r="B56" s="271"/>
      <c r="C56" s="271"/>
      <c r="D56" s="131">
        <v>0.8</v>
      </c>
      <c r="E56" s="443">
        <v>1.3888888888888889E-3</v>
      </c>
      <c r="F56" s="451">
        <f t="shared" si="6"/>
        <v>2.916666666666666E-2</v>
      </c>
      <c r="G56" s="447">
        <f t="shared" si="6"/>
        <v>2.916666666666666E-2</v>
      </c>
      <c r="H56" s="447">
        <f t="shared" si="6"/>
        <v>2.916666666666666E-2</v>
      </c>
      <c r="I56" s="447">
        <f t="shared" si="6"/>
        <v>2.916666666666666E-2</v>
      </c>
      <c r="J56" s="447">
        <f t="shared" si="6"/>
        <v>2.916666666666666E-2</v>
      </c>
      <c r="K56" s="447">
        <f t="shared" si="6"/>
        <v>2.916666666666666E-2</v>
      </c>
      <c r="L56" s="447">
        <f t="shared" si="6"/>
        <v>2.916666666666666E-2</v>
      </c>
      <c r="M56" s="447">
        <f t="shared" si="6"/>
        <v>2.916666666666666E-2</v>
      </c>
      <c r="N56" s="447"/>
      <c r="O56" s="447"/>
      <c r="P56" s="447"/>
      <c r="Q56" s="447"/>
      <c r="R56" s="452"/>
    </row>
    <row r="57" spans="1:36">
      <c r="A57" s="22" t="s">
        <v>431</v>
      </c>
      <c r="B57" s="270"/>
      <c r="C57" s="270"/>
      <c r="D57" s="133">
        <v>1.1000000000000001</v>
      </c>
      <c r="E57" s="455">
        <v>1.3888888888888889E-3</v>
      </c>
      <c r="F57" s="456">
        <f t="shared" si="6"/>
        <v>3.0555555555555548E-2</v>
      </c>
      <c r="G57" s="446">
        <f t="shared" si="6"/>
        <v>3.0555555555555548E-2</v>
      </c>
      <c r="H57" s="446">
        <f t="shared" si="6"/>
        <v>3.0555555555555548E-2</v>
      </c>
      <c r="I57" s="446">
        <f t="shared" si="6"/>
        <v>3.0555555555555548E-2</v>
      </c>
      <c r="J57" s="446">
        <f t="shared" si="6"/>
        <v>3.0555555555555548E-2</v>
      </c>
      <c r="K57" s="446">
        <f t="shared" si="6"/>
        <v>3.0555555555555548E-2</v>
      </c>
      <c r="L57" s="446">
        <f t="shared" si="6"/>
        <v>3.0555555555555548E-2</v>
      </c>
      <c r="M57" s="446">
        <f t="shared" si="6"/>
        <v>3.0555555555555548E-2</v>
      </c>
      <c r="N57" s="446"/>
      <c r="O57" s="446"/>
      <c r="P57" s="446"/>
      <c r="Q57" s="446"/>
      <c r="R57" s="454"/>
    </row>
    <row r="58" spans="1:36">
      <c r="A58" s="78" t="s">
        <v>64</v>
      </c>
      <c r="B58" s="252"/>
      <c r="C58" s="252"/>
      <c r="D58" s="79">
        <f>SUM(D35:D57)</f>
        <v>32.799999999999997</v>
      </c>
      <c r="E58" s="204"/>
      <c r="F58" s="88">
        <f>$D58</f>
        <v>32.799999999999997</v>
      </c>
      <c r="G58" s="457">
        <f t="shared" ref="G58:M61" si="7">$D58</f>
        <v>32.799999999999997</v>
      </c>
      <c r="H58" s="457">
        <f t="shared" si="7"/>
        <v>32.799999999999997</v>
      </c>
      <c r="I58" s="457">
        <f t="shared" si="7"/>
        <v>32.799999999999997</v>
      </c>
      <c r="J58" s="457">
        <f t="shared" si="7"/>
        <v>32.799999999999997</v>
      </c>
      <c r="K58" s="457">
        <f t="shared" si="7"/>
        <v>32.799999999999997</v>
      </c>
      <c r="L58" s="457">
        <f t="shared" si="7"/>
        <v>32.799999999999997</v>
      </c>
      <c r="M58" s="457">
        <f t="shared" si="7"/>
        <v>32.799999999999997</v>
      </c>
      <c r="N58" s="457"/>
      <c r="O58" s="457"/>
      <c r="P58" s="457"/>
      <c r="Q58" s="457"/>
      <c r="R58" s="458"/>
    </row>
    <row r="59" spans="1:36">
      <c r="A59" s="78" t="s">
        <v>498</v>
      </c>
      <c r="B59" s="252"/>
      <c r="C59" s="252"/>
      <c r="D59" s="79">
        <f>SUM(D49:D57)</f>
        <v>13.600000000000001</v>
      </c>
      <c r="E59" s="204"/>
      <c r="F59" s="88">
        <f t="shared" ref="F59:F61" si="8">$D59</f>
        <v>13.600000000000001</v>
      </c>
      <c r="G59" s="457">
        <f t="shared" si="7"/>
        <v>13.600000000000001</v>
      </c>
      <c r="H59" s="457">
        <f t="shared" si="7"/>
        <v>13.600000000000001</v>
      </c>
      <c r="I59" s="457">
        <f t="shared" si="7"/>
        <v>13.600000000000001</v>
      </c>
      <c r="J59" s="457">
        <f t="shared" si="7"/>
        <v>13.600000000000001</v>
      </c>
      <c r="K59" s="457">
        <f t="shared" si="7"/>
        <v>13.600000000000001</v>
      </c>
      <c r="L59" s="457">
        <f t="shared" si="7"/>
        <v>13.600000000000001</v>
      </c>
      <c r="M59" s="457">
        <f t="shared" si="7"/>
        <v>13.600000000000001</v>
      </c>
      <c r="N59" s="457"/>
      <c r="O59" s="457"/>
      <c r="P59" s="457"/>
      <c r="Q59" s="457"/>
      <c r="R59" s="458"/>
    </row>
    <row r="60" spans="1:36">
      <c r="A60" s="78" t="s">
        <v>503</v>
      </c>
      <c r="B60" s="252"/>
      <c r="C60" s="252"/>
      <c r="D60" s="79">
        <f>SUM(D42:D48)</f>
        <v>13.5</v>
      </c>
      <c r="E60" s="204"/>
      <c r="F60" s="88">
        <f t="shared" si="8"/>
        <v>13.5</v>
      </c>
      <c r="G60" s="457">
        <f t="shared" si="7"/>
        <v>13.5</v>
      </c>
      <c r="H60" s="457">
        <f t="shared" si="7"/>
        <v>13.5</v>
      </c>
      <c r="I60" s="457">
        <f t="shared" si="7"/>
        <v>13.5</v>
      </c>
      <c r="J60" s="457">
        <f t="shared" si="7"/>
        <v>13.5</v>
      </c>
      <c r="K60" s="457">
        <f t="shared" si="7"/>
        <v>13.5</v>
      </c>
      <c r="L60" s="457">
        <f t="shared" si="7"/>
        <v>13.5</v>
      </c>
      <c r="M60" s="457">
        <f t="shared" si="7"/>
        <v>13.5</v>
      </c>
      <c r="N60" s="457"/>
      <c r="O60" s="457"/>
      <c r="P60" s="457"/>
      <c r="Q60" s="457"/>
      <c r="R60" s="458"/>
    </row>
    <row r="61" spans="1:36">
      <c r="A61" s="78" t="s">
        <v>504</v>
      </c>
      <c r="B61" s="252"/>
      <c r="C61" s="252"/>
      <c r="D61" s="79">
        <f>SUM(D35:D41)</f>
        <v>5.6999999999999993</v>
      </c>
      <c r="E61" s="204"/>
      <c r="F61" s="88">
        <f t="shared" si="8"/>
        <v>5.6999999999999993</v>
      </c>
      <c r="G61" s="457">
        <f t="shared" si="7"/>
        <v>5.6999999999999993</v>
      </c>
      <c r="H61" s="457">
        <f t="shared" si="7"/>
        <v>5.6999999999999993</v>
      </c>
      <c r="I61" s="457">
        <f t="shared" si="7"/>
        <v>5.6999999999999993</v>
      </c>
      <c r="J61" s="457">
        <f t="shared" si="7"/>
        <v>5.6999999999999993</v>
      </c>
      <c r="K61" s="457">
        <f t="shared" si="7"/>
        <v>5.6999999999999993</v>
      </c>
      <c r="L61" s="457">
        <f t="shared" si="7"/>
        <v>5.6999999999999993</v>
      </c>
      <c r="M61" s="457">
        <f t="shared" si="7"/>
        <v>5.6999999999999993</v>
      </c>
      <c r="N61" s="457"/>
      <c r="O61" s="457"/>
      <c r="P61" s="457"/>
      <c r="Q61" s="457"/>
      <c r="R61" s="458"/>
    </row>
    <row r="62" spans="1:36">
      <c r="B62" s="28"/>
      <c r="C62" s="28"/>
    </row>
    <row r="63" spans="1:36" s="2" customFormat="1" ht="12.75">
      <c r="A63" s="262" t="s">
        <v>66</v>
      </c>
      <c r="B63" s="285"/>
      <c r="C63" s="286"/>
      <c r="D63" s="85" t="s">
        <v>0</v>
      </c>
      <c r="E63" s="8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78" t="s">
        <v>64</v>
      </c>
      <c r="B64" s="288"/>
      <c r="C64" s="289"/>
      <c r="D64" s="85">
        <f>SUM(F28:R28)+SUM(F58:R58)</f>
        <v>509.6</v>
      </c>
      <c r="E64" s="86"/>
    </row>
    <row r="65" spans="1:36">
      <c r="A65" s="78" t="s">
        <v>498</v>
      </c>
      <c r="B65" s="288"/>
      <c r="C65" s="289"/>
      <c r="D65" s="85">
        <f t="shared" ref="D65:D67" si="9">SUM(F29:R29)+SUM(F59:R59)</f>
        <v>223.2</v>
      </c>
      <c r="E65" s="86"/>
    </row>
    <row r="66" spans="1:36">
      <c r="A66" s="78" t="s">
        <v>503</v>
      </c>
      <c r="B66" s="288"/>
      <c r="C66" s="289"/>
      <c r="D66" s="85">
        <f t="shared" si="9"/>
        <v>208.8</v>
      </c>
      <c r="E66" s="86"/>
    </row>
    <row r="67" spans="1:36">
      <c r="A67" s="78" t="s">
        <v>504</v>
      </c>
      <c r="B67" s="288"/>
      <c r="C67" s="289"/>
      <c r="D67" s="85">
        <f t="shared" si="9"/>
        <v>77.599999999999994</v>
      </c>
      <c r="E67" s="86"/>
    </row>
    <row r="68" spans="1:36">
      <c r="A68" s="78" t="s">
        <v>512</v>
      </c>
      <c r="B68" s="288"/>
      <c r="C68" s="289"/>
      <c r="D68" s="85">
        <f>D65+D66</f>
        <v>432</v>
      </c>
      <c r="E68" s="86"/>
    </row>
    <row r="69" spans="1:36">
      <c r="B69" s="28"/>
      <c r="C69" s="28"/>
    </row>
    <row r="70" spans="1:36">
      <c r="B70" s="28"/>
      <c r="C70" s="28"/>
    </row>
    <row r="71" spans="1:36">
      <c r="B71" s="28"/>
      <c r="C71" s="28"/>
    </row>
    <row r="72" spans="1:36">
      <c r="B72" s="28"/>
      <c r="C72" s="28"/>
    </row>
    <row r="73" spans="1:36">
      <c r="B73" s="28"/>
      <c r="C73" s="28"/>
    </row>
    <row r="74" spans="1:36">
      <c r="B74" s="28"/>
      <c r="C74" s="28"/>
    </row>
    <row r="75" spans="1:36">
      <c r="B75" s="28"/>
      <c r="C75" s="28"/>
    </row>
    <row r="76" spans="1:36">
      <c r="B76" s="28"/>
      <c r="C76" s="28"/>
    </row>
    <row r="77" spans="1:36">
      <c r="B77" s="28"/>
      <c r="C77" s="28"/>
    </row>
    <row r="78" spans="1:36">
      <c r="B78" s="28"/>
      <c r="C78" s="28"/>
    </row>
    <row r="79" spans="1:36" s="10" customFormat="1">
      <c r="A79" s="1"/>
      <c r="B79" s="28"/>
      <c r="C79" s="28"/>
      <c r="E79" s="1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s="10" customFormat="1">
      <c r="A80" s="1"/>
      <c r="B80" s="28"/>
      <c r="C80" s="28"/>
      <c r="E80" s="1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10" customFormat="1">
      <c r="A81" s="1"/>
      <c r="B81" s="28"/>
      <c r="C81" s="28"/>
      <c r="E81" s="1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10" customFormat="1">
      <c r="A82" s="1"/>
      <c r="B82" s="28"/>
      <c r="C82" s="28"/>
      <c r="E82" s="1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10" customFormat="1">
      <c r="A83" s="1"/>
      <c r="B83" s="28"/>
      <c r="C83" s="28"/>
      <c r="E83" s="1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10" customFormat="1">
      <c r="A84" s="1"/>
      <c r="B84" s="28"/>
      <c r="C84" s="28"/>
      <c r="E84" s="1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10" customFormat="1">
      <c r="A85" s="1"/>
      <c r="B85" s="28"/>
      <c r="C85" s="28"/>
      <c r="E85" s="1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10" customFormat="1">
      <c r="A86" s="1"/>
      <c r="B86" s="28"/>
      <c r="C86" s="28"/>
      <c r="E86" s="1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10" customFormat="1">
      <c r="A87" s="1"/>
      <c r="B87" s="28"/>
      <c r="C87" s="28"/>
      <c r="E87" s="1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10" customFormat="1">
      <c r="A88" s="1"/>
      <c r="B88" s="28"/>
      <c r="C88" s="28"/>
      <c r="E88" s="1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10" customFormat="1">
      <c r="A89" s="1"/>
      <c r="B89" s="28"/>
      <c r="C89" s="28"/>
      <c r="E89" s="1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10" customFormat="1">
      <c r="A90" s="1"/>
      <c r="B90" s="28"/>
      <c r="C90" s="28"/>
      <c r="E90" s="1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10" customFormat="1">
      <c r="A91" s="1"/>
      <c r="B91" s="28"/>
      <c r="C91" s="28"/>
      <c r="E91" s="1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10" customFormat="1">
      <c r="A92" s="1"/>
      <c r="B92" s="28"/>
      <c r="C92" s="28"/>
      <c r="E92" s="1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10" customFormat="1">
      <c r="A93" s="1"/>
      <c r="B93" s="28"/>
      <c r="C93" s="28"/>
      <c r="E93" s="1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10" customFormat="1">
      <c r="A94" s="1"/>
      <c r="B94" s="28"/>
      <c r="C94" s="28"/>
      <c r="E94" s="1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10" customFormat="1">
      <c r="A95" s="1"/>
      <c r="B95" s="28"/>
      <c r="C95" s="28"/>
      <c r="E95" s="1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10" customFormat="1">
      <c r="A96" s="1"/>
      <c r="B96" s="28"/>
      <c r="C96" s="28"/>
      <c r="E96" s="1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10" customFormat="1">
      <c r="A97" s="1"/>
      <c r="B97" s="28"/>
      <c r="C97" s="28"/>
      <c r="E97" s="1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10" customFormat="1">
      <c r="A98" s="1"/>
      <c r="B98" s="28"/>
      <c r="C98" s="28"/>
      <c r="E98" s="1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10" customFormat="1">
      <c r="A99" s="1"/>
      <c r="B99" s="28"/>
      <c r="C99" s="28"/>
      <c r="E99" s="1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10" customFormat="1">
      <c r="A100" s="1"/>
      <c r="B100" s="28"/>
      <c r="C100" s="28"/>
      <c r="E100" s="1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10" customFormat="1">
      <c r="A101" s="1"/>
      <c r="B101" s="28"/>
      <c r="C101" s="28"/>
      <c r="E101" s="1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10" customFormat="1">
      <c r="A102" s="1"/>
      <c r="B102" s="28"/>
      <c r="C102" s="28"/>
      <c r="E102" s="1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10" customFormat="1">
      <c r="A103" s="1"/>
      <c r="B103" s="28"/>
      <c r="C103" s="28"/>
      <c r="E103" s="1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10" customFormat="1">
      <c r="A104" s="1"/>
      <c r="B104" s="28"/>
      <c r="C104" s="28"/>
      <c r="E104" s="1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10" customFormat="1">
      <c r="A105" s="1"/>
      <c r="B105" s="28"/>
      <c r="C105" s="28"/>
      <c r="E105" s="1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10" customFormat="1">
      <c r="A106" s="1"/>
      <c r="B106" s="28"/>
      <c r="C106" s="28"/>
      <c r="E106" s="1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10" customFormat="1">
      <c r="A107" s="1"/>
      <c r="B107" s="28"/>
      <c r="C107" s="28"/>
      <c r="E107" s="1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10" customFormat="1">
      <c r="A108" s="1"/>
      <c r="B108" s="28"/>
      <c r="C108" s="28"/>
      <c r="E108" s="1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10" customFormat="1">
      <c r="A109" s="1"/>
      <c r="B109" s="28"/>
      <c r="C109" s="28"/>
      <c r="E109" s="1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10" customFormat="1">
      <c r="A110" s="1"/>
      <c r="B110" s="28"/>
      <c r="C110" s="28"/>
      <c r="E110" s="1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10" customFormat="1">
      <c r="A111" s="1"/>
      <c r="B111" s="28"/>
      <c r="C111" s="28"/>
      <c r="E111" s="1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10" customFormat="1">
      <c r="A112" s="1"/>
      <c r="B112" s="28"/>
      <c r="C112" s="28"/>
      <c r="E112" s="1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10" customFormat="1">
      <c r="A113" s="1"/>
      <c r="B113" s="28"/>
      <c r="C113" s="28"/>
      <c r="E113" s="1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10" customFormat="1">
      <c r="A114" s="1"/>
      <c r="B114" s="28"/>
      <c r="C114" s="28"/>
      <c r="E114" s="1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10" customFormat="1">
      <c r="A115" s="1"/>
      <c r="B115" s="28"/>
      <c r="C115" s="28"/>
      <c r="E115" s="1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10" customFormat="1">
      <c r="A116" s="1"/>
      <c r="B116" s="28"/>
      <c r="C116" s="28"/>
      <c r="E116" s="1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10" customFormat="1">
      <c r="A117" s="1"/>
      <c r="B117" s="28"/>
      <c r="C117" s="28"/>
      <c r="E117" s="1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10" customFormat="1">
      <c r="A118" s="1"/>
      <c r="B118" s="28"/>
      <c r="C118" s="28"/>
      <c r="E118" s="1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10" customFormat="1">
      <c r="A119" s="1"/>
      <c r="B119" s="28"/>
      <c r="C119" s="28"/>
      <c r="E119" s="1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10" customFormat="1">
      <c r="A120" s="1"/>
      <c r="B120" s="28"/>
      <c r="C120" s="28"/>
      <c r="E120" s="1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10" customFormat="1">
      <c r="A121" s="1"/>
      <c r="B121" s="28"/>
      <c r="C121" s="28"/>
      <c r="E121" s="1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10" customFormat="1">
      <c r="A122" s="1"/>
      <c r="B122" s="28"/>
      <c r="C122" s="28"/>
      <c r="E122" s="1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10" customFormat="1">
      <c r="A123" s="1"/>
      <c r="B123" s="28"/>
      <c r="C123" s="28"/>
      <c r="E123" s="1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10" customFormat="1">
      <c r="A124" s="1"/>
      <c r="B124" s="28"/>
      <c r="C124" s="28"/>
      <c r="E124" s="1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10" customFormat="1">
      <c r="A125" s="1"/>
      <c r="B125" s="28"/>
      <c r="C125" s="28"/>
      <c r="E125" s="1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10" customFormat="1">
      <c r="A126" s="1"/>
      <c r="B126" s="28"/>
      <c r="C126" s="28"/>
      <c r="E126" s="1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10" customFormat="1">
      <c r="A127" s="1"/>
      <c r="B127" s="28"/>
      <c r="C127" s="28"/>
      <c r="E127" s="1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10" customFormat="1">
      <c r="A128" s="1"/>
      <c r="B128" s="28"/>
      <c r="C128" s="28"/>
      <c r="E128" s="1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10" customFormat="1">
      <c r="A129" s="1"/>
      <c r="B129" s="28"/>
      <c r="C129" s="28"/>
      <c r="E129" s="1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10" customFormat="1">
      <c r="A130" s="1"/>
      <c r="B130" s="28"/>
      <c r="C130" s="28"/>
      <c r="E130" s="1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10" customFormat="1">
      <c r="A131" s="1"/>
      <c r="B131" s="28"/>
      <c r="C131" s="28"/>
      <c r="E131" s="1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10" customFormat="1">
      <c r="A132" s="1"/>
      <c r="B132" s="28"/>
      <c r="C132" s="28"/>
      <c r="E132" s="1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10" customFormat="1">
      <c r="A133" s="1"/>
      <c r="B133" s="28"/>
      <c r="C133" s="28"/>
      <c r="E133" s="1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10" customFormat="1">
      <c r="A134" s="1"/>
      <c r="B134" s="28"/>
      <c r="C134" s="28"/>
      <c r="E134" s="1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10" customFormat="1">
      <c r="A135" s="1"/>
      <c r="B135" s="28"/>
      <c r="C135" s="28"/>
      <c r="E135" s="1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10" customFormat="1">
      <c r="A136" s="1"/>
      <c r="B136" s="28"/>
      <c r="C136" s="28"/>
      <c r="E136" s="1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10" customFormat="1">
      <c r="A137" s="1"/>
      <c r="B137" s="28"/>
      <c r="C137" s="28"/>
      <c r="E137" s="1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10" customFormat="1">
      <c r="A138" s="1"/>
      <c r="B138" s="28"/>
      <c r="C138" s="28"/>
      <c r="E138" s="1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10" customFormat="1">
      <c r="A139" s="1"/>
      <c r="B139" s="28"/>
      <c r="C139" s="28"/>
      <c r="E139" s="1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10" customFormat="1">
      <c r="A140" s="1"/>
      <c r="B140" s="28"/>
      <c r="C140" s="28"/>
      <c r="E140" s="1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10" customFormat="1">
      <c r="A141" s="1"/>
      <c r="B141" s="28"/>
      <c r="C141" s="28"/>
      <c r="E141" s="1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10" customFormat="1">
      <c r="A142" s="1"/>
      <c r="B142" s="28"/>
      <c r="C142" s="28"/>
      <c r="E142" s="1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10" customFormat="1">
      <c r="A143" s="1"/>
      <c r="B143" s="28"/>
      <c r="C143" s="28"/>
      <c r="E143" s="1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10" customFormat="1">
      <c r="A144" s="1"/>
      <c r="B144" s="28"/>
      <c r="C144" s="28"/>
      <c r="E144" s="1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10" customFormat="1">
      <c r="A145" s="1"/>
      <c r="B145" s="28"/>
      <c r="C145" s="28"/>
      <c r="E145" s="1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10" customFormat="1">
      <c r="A146" s="1"/>
      <c r="B146" s="28"/>
      <c r="C146" s="28"/>
      <c r="E146" s="1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10" customFormat="1">
      <c r="A147" s="1"/>
      <c r="B147" s="28"/>
      <c r="C147" s="28"/>
      <c r="E147" s="1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10" customFormat="1">
      <c r="A148" s="1"/>
      <c r="B148" s="28"/>
      <c r="C148" s="28"/>
      <c r="E148" s="1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10" customFormat="1">
      <c r="A149" s="1"/>
      <c r="B149" s="28"/>
      <c r="C149" s="28"/>
      <c r="E149" s="1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10" customFormat="1">
      <c r="A150" s="1"/>
      <c r="B150" s="28"/>
      <c r="C150" s="28"/>
      <c r="E150" s="1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10" customFormat="1">
      <c r="A151" s="1"/>
      <c r="B151" s="28"/>
      <c r="C151" s="28"/>
      <c r="E151" s="1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10" customFormat="1">
      <c r="A152" s="1"/>
      <c r="B152" s="28"/>
      <c r="C152" s="28"/>
      <c r="E152" s="1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10" customFormat="1">
      <c r="A153" s="1"/>
      <c r="B153" s="28"/>
      <c r="C153" s="28"/>
      <c r="E153" s="1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10" customFormat="1">
      <c r="A154" s="1"/>
      <c r="B154" s="28"/>
      <c r="C154" s="28"/>
      <c r="E154" s="1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10" customFormat="1">
      <c r="A155" s="1"/>
      <c r="B155" s="28"/>
      <c r="C155" s="28"/>
      <c r="E155" s="1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10" customFormat="1">
      <c r="A156" s="1"/>
      <c r="B156" s="28"/>
      <c r="C156" s="28"/>
      <c r="E156" s="1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10" customFormat="1">
      <c r="A157" s="1"/>
      <c r="B157" s="28"/>
      <c r="C157" s="28"/>
      <c r="E157" s="1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10" customFormat="1">
      <c r="A158" s="1"/>
      <c r="B158" s="28"/>
      <c r="C158" s="28"/>
      <c r="E158" s="1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10" customFormat="1">
      <c r="A159" s="1"/>
      <c r="B159" s="28"/>
      <c r="C159" s="28"/>
      <c r="E159" s="1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10" customFormat="1">
      <c r="A160" s="1"/>
      <c r="B160" s="28"/>
      <c r="C160" s="28"/>
      <c r="E160" s="1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10" customFormat="1">
      <c r="A161" s="1"/>
      <c r="B161" s="28"/>
      <c r="C161" s="28"/>
      <c r="E161" s="1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10" customFormat="1">
      <c r="A162" s="1"/>
      <c r="B162" s="28"/>
      <c r="C162" s="28"/>
      <c r="E162" s="1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10" customFormat="1">
      <c r="A163" s="1"/>
      <c r="B163" s="28"/>
      <c r="C163" s="28"/>
      <c r="E163" s="1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10" customFormat="1">
      <c r="A164" s="1"/>
      <c r="B164" s="28"/>
      <c r="C164" s="28"/>
      <c r="E164" s="1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10" customFormat="1">
      <c r="A165" s="1"/>
      <c r="B165" s="28"/>
      <c r="C165" s="28"/>
      <c r="E165" s="1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10" customFormat="1">
      <c r="A166" s="1"/>
      <c r="B166" s="28"/>
      <c r="C166" s="28"/>
      <c r="E166" s="1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10" customFormat="1">
      <c r="A167" s="1"/>
      <c r="B167" s="28"/>
      <c r="C167" s="28"/>
      <c r="E167" s="1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10" customFormat="1">
      <c r="A168" s="1"/>
      <c r="B168" s="28"/>
      <c r="C168" s="28"/>
      <c r="E168" s="1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10" customFormat="1">
      <c r="A169" s="1"/>
      <c r="B169" s="28"/>
      <c r="C169" s="28"/>
      <c r="E169" s="1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10" customFormat="1">
      <c r="A170" s="1"/>
      <c r="B170" s="28"/>
      <c r="C170" s="28"/>
      <c r="E170" s="1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10" customFormat="1">
      <c r="A171" s="1"/>
      <c r="B171" s="28"/>
      <c r="C171" s="28"/>
      <c r="E171" s="1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10" customFormat="1">
      <c r="A172" s="1"/>
      <c r="B172" s="28"/>
      <c r="C172" s="28"/>
      <c r="E172" s="1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10" customFormat="1">
      <c r="A173" s="1"/>
      <c r="B173" s="28"/>
      <c r="C173" s="28"/>
      <c r="E173" s="1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10" customFormat="1">
      <c r="A174" s="1"/>
      <c r="B174" s="28"/>
      <c r="C174" s="28"/>
      <c r="E174" s="1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10" customFormat="1">
      <c r="A175" s="1"/>
      <c r="B175" s="28"/>
      <c r="C175" s="28"/>
      <c r="E175" s="1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10" customFormat="1">
      <c r="A176" s="1"/>
      <c r="B176" s="28"/>
      <c r="C176" s="28"/>
      <c r="E176" s="1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10" customFormat="1">
      <c r="A177" s="1"/>
      <c r="B177" s="28"/>
      <c r="C177" s="28"/>
      <c r="E177" s="1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10" customFormat="1">
      <c r="A178" s="1"/>
      <c r="B178" s="28"/>
      <c r="C178" s="28"/>
      <c r="E178" s="1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10" customFormat="1">
      <c r="A179" s="1"/>
      <c r="B179" s="28"/>
      <c r="C179" s="28"/>
      <c r="E179" s="1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10" customFormat="1">
      <c r="A180" s="1"/>
      <c r="B180" s="28"/>
      <c r="C180" s="28"/>
      <c r="E180" s="1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10" customFormat="1">
      <c r="A181" s="1"/>
      <c r="B181" s="28"/>
      <c r="C181" s="28"/>
      <c r="E181" s="1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10" customFormat="1">
      <c r="A182" s="1"/>
      <c r="B182" s="28"/>
      <c r="C182" s="28"/>
      <c r="E182" s="1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10" customFormat="1">
      <c r="A183" s="1"/>
      <c r="B183" s="28"/>
      <c r="C183" s="28"/>
      <c r="E183" s="1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10" customFormat="1">
      <c r="A184" s="1"/>
      <c r="B184" s="28"/>
      <c r="C184" s="28"/>
      <c r="E184" s="1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10" customFormat="1">
      <c r="A185" s="1"/>
      <c r="B185" s="28"/>
      <c r="C185" s="28"/>
      <c r="E185" s="1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10" customFormat="1">
      <c r="A186" s="1"/>
      <c r="B186" s="28"/>
      <c r="C186" s="28"/>
      <c r="E186" s="1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10" customFormat="1">
      <c r="A187" s="1"/>
      <c r="B187" s="28"/>
      <c r="C187" s="28"/>
      <c r="E187" s="1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10" customFormat="1">
      <c r="A188" s="1"/>
      <c r="B188" s="28"/>
      <c r="C188" s="28"/>
      <c r="E188" s="1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10" customFormat="1">
      <c r="A189" s="1"/>
      <c r="B189" s="28"/>
      <c r="C189" s="28"/>
      <c r="E189" s="1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10" customFormat="1">
      <c r="A190" s="1"/>
      <c r="B190" s="28"/>
      <c r="C190" s="28"/>
      <c r="E190" s="1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10" customFormat="1">
      <c r="A191" s="1"/>
      <c r="B191" s="28"/>
      <c r="C191" s="28"/>
      <c r="E191" s="1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10" customFormat="1">
      <c r="A192" s="1"/>
      <c r="B192" s="28"/>
      <c r="C192" s="28"/>
      <c r="E192" s="1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10" customFormat="1">
      <c r="A193" s="1"/>
      <c r="B193" s="28"/>
      <c r="C193" s="28"/>
      <c r="E193" s="1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10" customFormat="1">
      <c r="A194" s="1"/>
      <c r="B194" s="28"/>
      <c r="C194" s="28"/>
      <c r="E194" s="1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10" customFormat="1">
      <c r="A195" s="1"/>
      <c r="B195" s="28"/>
      <c r="C195" s="28"/>
      <c r="E195" s="1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10" customFormat="1">
      <c r="A196" s="1"/>
      <c r="B196" s="28"/>
      <c r="C196" s="28"/>
      <c r="E196" s="1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10" customFormat="1">
      <c r="A197" s="1"/>
      <c r="B197" s="28"/>
      <c r="C197" s="28"/>
      <c r="E197" s="1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10" customFormat="1">
      <c r="A198" s="1"/>
      <c r="B198" s="28"/>
      <c r="C198" s="28"/>
      <c r="E198" s="1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10" customFormat="1">
      <c r="A199" s="1"/>
      <c r="B199" s="28"/>
      <c r="C199" s="28"/>
      <c r="E199" s="1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10" customFormat="1">
      <c r="A200" s="1"/>
      <c r="B200" s="28"/>
      <c r="C200" s="28"/>
      <c r="E200" s="1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10" customFormat="1">
      <c r="A201" s="1"/>
      <c r="B201" s="28"/>
      <c r="C201" s="28"/>
      <c r="E201" s="1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10" customFormat="1">
      <c r="A202" s="1"/>
      <c r="B202" s="28"/>
      <c r="C202" s="28"/>
      <c r="E202" s="1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10" customFormat="1">
      <c r="A203" s="1"/>
      <c r="B203" s="28"/>
      <c r="C203" s="28"/>
      <c r="E203" s="1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10" customFormat="1">
      <c r="A204" s="1"/>
      <c r="B204" s="28"/>
      <c r="C204" s="28"/>
      <c r="E204" s="1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10" customFormat="1">
      <c r="A205" s="1"/>
      <c r="B205" s="28"/>
      <c r="C205" s="28"/>
      <c r="E205" s="1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10" customFormat="1">
      <c r="A206" s="1"/>
      <c r="B206" s="28"/>
      <c r="C206" s="28"/>
      <c r="E206" s="1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10" customFormat="1">
      <c r="A207" s="1"/>
      <c r="B207" s="28"/>
      <c r="C207" s="28"/>
      <c r="E207" s="1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D7DC-A4EE-41C7-908C-F76C276E62F5}">
  <sheetPr>
    <tabColor rgb="FF00B0F0"/>
  </sheetPr>
  <dimension ref="A1:AJ235"/>
  <sheetViews>
    <sheetView workbookViewId="0">
      <selection activeCell="A27" sqref="A27"/>
    </sheetView>
  </sheetViews>
  <sheetFormatPr defaultColWidth="4.125" defaultRowHeight="13.5"/>
  <cols>
    <col min="1" max="1" width="41.25" style="1" customWidth="1"/>
    <col min="2" max="2" width="3.375" style="3" customWidth="1"/>
    <col min="3" max="3" width="2.875" style="3" customWidth="1"/>
    <col min="4" max="4" width="4.125" style="10" customWidth="1"/>
    <col min="5" max="5" width="4.375" style="14" customWidth="1"/>
    <col min="6" max="18" width="4.5" style="3" customWidth="1"/>
    <col min="19" max="16384" width="4.125" style="1"/>
  </cols>
  <sheetData>
    <row r="1" spans="1:36">
      <c r="A1" s="123" t="s">
        <v>395</v>
      </c>
      <c r="B1" s="250"/>
      <c r="C1" s="250"/>
    </row>
    <row r="2" spans="1:36">
      <c r="A2" s="2" t="s">
        <v>515</v>
      </c>
      <c r="B2" s="4"/>
      <c r="C2" s="4"/>
    </row>
    <row r="3" spans="1:36" s="2" customFormat="1">
      <c r="A3" s="2" t="s">
        <v>44</v>
      </c>
      <c r="B3" s="4"/>
      <c r="C3" s="4"/>
      <c r="D3" s="11"/>
      <c r="E3" s="1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1"/>
      <c r="U3" s="1"/>
      <c r="V3" s="1"/>
      <c r="W3" s="1"/>
      <c r="X3" s="1"/>
      <c r="Y3" s="1"/>
      <c r="Z3" s="1"/>
      <c r="AA3" s="1"/>
      <c r="AB3" s="1"/>
      <c r="AC3" s="206"/>
    </row>
    <row r="4" spans="1:36" ht="12.75">
      <c r="A4" s="5" t="s">
        <v>77</v>
      </c>
      <c r="B4" s="251" t="s">
        <v>248</v>
      </c>
      <c r="C4" s="251" t="s">
        <v>247</v>
      </c>
      <c r="D4" s="440" t="s">
        <v>0</v>
      </c>
      <c r="E4" s="441" t="s">
        <v>424</v>
      </c>
      <c r="F4" s="444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53"/>
    </row>
    <row r="5" spans="1:36" s="2" customFormat="1">
      <c r="A5" s="33" t="s">
        <v>458</v>
      </c>
      <c r="B5" s="270"/>
      <c r="C5" s="270"/>
      <c r="D5" s="96" t="s">
        <v>1</v>
      </c>
      <c r="E5" s="442" t="s">
        <v>487</v>
      </c>
      <c r="F5" s="448">
        <v>0</v>
      </c>
      <c r="G5" s="449">
        <v>0</v>
      </c>
      <c r="H5" s="449">
        <v>0</v>
      </c>
      <c r="I5" s="449">
        <v>0</v>
      </c>
      <c r="J5" s="449">
        <v>0</v>
      </c>
      <c r="K5" s="449">
        <v>0</v>
      </c>
      <c r="L5" s="449">
        <v>0</v>
      </c>
      <c r="M5" s="449">
        <v>0</v>
      </c>
      <c r="N5" s="449">
        <v>0</v>
      </c>
      <c r="O5" s="449">
        <v>0</v>
      </c>
      <c r="P5" s="449">
        <v>0</v>
      </c>
      <c r="Q5" s="449">
        <v>0</v>
      </c>
      <c r="R5" s="45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25" t="s">
        <v>334</v>
      </c>
      <c r="B6" s="271"/>
      <c r="C6" s="271"/>
      <c r="D6" s="131">
        <v>1.4</v>
      </c>
      <c r="E6" s="443" t="s">
        <v>488</v>
      </c>
      <c r="F6" s="451">
        <f>F5+$E6</f>
        <v>1.3888888888888889E-3</v>
      </c>
      <c r="G6" s="447">
        <f t="shared" ref="G6:Q7" si="0">G5+$E6</f>
        <v>1.3888888888888889E-3</v>
      </c>
      <c r="H6" s="447">
        <f t="shared" si="0"/>
        <v>1.3888888888888889E-3</v>
      </c>
      <c r="I6" s="447">
        <f t="shared" si="0"/>
        <v>1.3888888888888889E-3</v>
      </c>
      <c r="J6" s="447">
        <f t="shared" si="0"/>
        <v>1.3888888888888889E-3</v>
      </c>
      <c r="K6" s="447">
        <f t="shared" si="0"/>
        <v>1.3888888888888889E-3</v>
      </c>
      <c r="L6" s="447">
        <f t="shared" si="0"/>
        <v>1.3888888888888889E-3</v>
      </c>
      <c r="M6" s="447">
        <f t="shared" si="0"/>
        <v>1.3888888888888889E-3</v>
      </c>
      <c r="N6" s="447">
        <f t="shared" si="0"/>
        <v>1.3888888888888889E-3</v>
      </c>
      <c r="O6" s="447">
        <f t="shared" si="0"/>
        <v>1.3888888888888889E-3</v>
      </c>
      <c r="P6" s="447">
        <f t="shared" si="0"/>
        <v>1.3888888888888889E-3</v>
      </c>
      <c r="Q6" s="447">
        <f t="shared" si="0"/>
        <v>1.3888888888888889E-3</v>
      </c>
      <c r="R6" s="452"/>
    </row>
    <row r="7" spans="1:36">
      <c r="A7" s="25" t="s">
        <v>457</v>
      </c>
      <c r="B7" s="271"/>
      <c r="C7" s="271"/>
      <c r="D7" s="131">
        <v>1.3</v>
      </c>
      <c r="E7" s="443" t="s">
        <v>488</v>
      </c>
      <c r="F7" s="451">
        <f t="shared" ref="F7:F8" si="1">F6+$E7</f>
        <v>2.7777777777777779E-3</v>
      </c>
      <c r="G7" s="447">
        <f t="shared" si="0"/>
        <v>2.7777777777777779E-3</v>
      </c>
      <c r="H7" s="447">
        <f t="shared" si="0"/>
        <v>2.7777777777777779E-3</v>
      </c>
      <c r="I7" s="447">
        <f t="shared" si="0"/>
        <v>2.7777777777777779E-3</v>
      </c>
      <c r="J7" s="447">
        <f t="shared" si="0"/>
        <v>2.7777777777777779E-3</v>
      </c>
      <c r="K7" s="447">
        <f t="shared" si="0"/>
        <v>2.7777777777777779E-3</v>
      </c>
      <c r="L7" s="447">
        <f t="shared" si="0"/>
        <v>2.7777777777777779E-3</v>
      </c>
      <c r="M7" s="447">
        <f t="shared" si="0"/>
        <v>2.7777777777777779E-3</v>
      </c>
      <c r="N7" s="447">
        <f t="shared" si="0"/>
        <v>2.7777777777777779E-3</v>
      </c>
      <c r="O7" s="447">
        <f t="shared" si="0"/>
        <v>2.7777777777777779E-3</v>
      </c>
      <c r="P7" s="447">
        <f t="shared" si="0"/>
        <v>2.7777777777777779E-3</v>
      </c>
      <c r="Q7" s="447">
        <f t="shared" si="0"/>
        <v>2.7777777777777779E-3</v>
      </c>
      <c r="R7" s="452"/>
    </row>
    <row r="8" spans="1:36">
      <c r="A8" s="25" t="s">
        <v>459</v>
      </c>
      <c r="B8" s="271"/>
      <c r="C8" s="271"/>
      <c r="D8" s="131">
        <v>0.8</v>
      </c>
      <c r="E8" s="443" t="s">
        <v>488</v>
      </c>
      <c r="F8" s="451">
        <f t="shared" si="1"/>
        <v>4.1666666666666666E-3</v>
      </c>
      <c r="G8" s="447">
        <f t="shared" ref="G8:G40" si="2">G7+$E8</f>
        <v>4.1666666666666666E-3</v>
      </c>
      <c r="H8" s="447">
        <f t="shared" ref="H8:H40" si="3">H7+$E8</f>
        <v>4.1666666666666666E-3</v>
      </c>
      <c r="I8" s="447">
        <f t="shared" ref="I8:I40" si="4">I7+$E8</f>
        <v>4.1666666666666666E-3</v>
      </c>
      <c r="J8" s="447">
        <f t="shared" ref="J8:J40" si="5">J7+$E8</f>
        <v>4.1666666666666666E-3</v>
      </c>
      <c r="K8" s="447">
        <f t="shared" ref="K8:K40" si="6">K7+$E8</f>
        <v>4.1666666666666666E-3</v>
      </c>
      <c r="L8" s="447">
        <f t="shared" ref="L8:L40" si="7">L7+$E8</f>
        <v>4.1666666666666666E-3</v>
      </c>
      <c r="M8" s="447">
        <f t="shared" ref="M8:M40" si="8">M7+$E8</f>
        <v>4.1666666666666666E-3</v>
      </c>
      <c r="N8" s="447">
        <f t="shared" ref="N8:N40" si="9">N7+$E8</f>
        <v>4.1666666666666666E-3</v>
      </c>
      <c r="O8" s="447">
        <f t="shared" ref="O8:O40" si="10">O7+$E8</f>
        <v>4.1666666666666666E-3</v>
      </c>
      <c r="P8" s="447">
        <f t="shared" ref="P8:P40" si="11">P7+$E8</f>
        <v>4.1666666666666666E-3</v>
      </c>
      <c r="Q8" s="447">
        <f t="shared" ref="Q8:Q40" si="12">Q7+$E8</f>
        <v>4.1666666666666666E-3</v>
      </c>
      <c r="R8" s="452"/>
    </row>
    <row r="9" spans="1:36">
      <c r="A9" s="25" t="s">
        <v>460</v>
      </c>
      <c r="B9" s="271"/>
      <c r="C9" s="271"/>
      <c r="D9" s="131">
        <v>1.1000000000000001</v>
      </c>
      <c r="E9" s="443" t="s">
        <v>488</v>
      </c>
      <c r="F9" s="451">
        <f t="shared" ref="F9:F40" si="13">F8+$E9</f>
        <v>5.5555555555555558E-3</v>
      </c>
      <c r="G9" s="447">
        <f t="shared" si="2"/>
        <v>5.5555555555555558E-3</v>
      </c>
      <c r="H9" s="447">
        <f t="shared" si="3"/>
        <v>5.5555555555555558E-3</v>
      </c>
      <c r="I9" s="447">
        <f t="shared" si="4"/>
        <v>5.5555555555555558E-3</v>
      </c>
      <c r="J9" s="447">
        <f t="shared" si="5"/>
        <v>5.5555555555555558E-3</v>
      </c>
      <c r="K9" s="447">
        <f t="shared" si="6"/>
        <v>5.5555555555555558E-3</v>
      </c>
      <c r="L9" s="447">
        <f t="shared" si="7"/>
        <v>5.5555555555555558E-3</v>
      </c>
      <c r="M9" s="447">
        <f t="shared" si="8"/>
        <v>5.5555555555555558E-3</v>
      </c>
      <c r="N9" s="447">
        <f t="shared" si="9"/>
        <v>5.5555555555555558E-3</v>
      </c>
      <c r="O9" s="447">
        <f t="shared" si="10"/>
        <v>5.5555555555555558E-3</v>
      </c>
      <c r="P9" s="447">
        <f t="shared" si="11"/>
        <v>5.5555555555555558E-3</v>
      </c>
      <c r="Q9" s="447">
        <f t="shared" si="12"/>
        <v>5.5555555555555558E-3</v>
      </c>
      <c r="R9" s="452"/>
    </row>
    <row r="10" spans="1:36">
      <c r="A10" s="25" t="s">
        <v>240</v>
      </c>
      <c r="B10" s="271"/>
      <c r="C10" s="271"/>
      <c r="D10" s="131">
        <v>8.3000000000000007</v>
      </c>
      <c r="E10" s="443" t="s">
        <v>489</v>
      </c>
      <c r="F10" s="451">
        <f t="shared" si="13"/>
        <v>1.1805555555555555E-2</v>
      </c>
      <c r="G10" s="447">
        <f t="shared" si="2"/>
        <v>1.1805555555555555E-2</v>
      </c>
      <c r="H10" s="447">
        <f t="shared" si="3"/>
        <v>1.1805555555555555E-2</v>
      </c>
      <c r="I10" s="447">
        <f t="shared" si="4"/>
        <v>1.1805555555555555E-2</v>
      </c>
      <c r="J10" s="447">
        <f t="shared" si="5"/>
        <v>1.1805555555555555E-2</v>
      </c>
      <c r="K10" s="447">
        <f t="shared" si="6"/>
        <v>1.1805555555555555E-2</v>
      </c>
      <c r="L10" s="447">
        <f t="shared" si="7"/>
        <v>1.1805555555555555E-2</v>
      </c>
      <c r="M10" s="447">
        <f t="shared" si="8"/>
        <v>1.1805555555555555E-2</v>
      </c>
      <c r="N10" s="447">
        <f t="shared" si="9"/>
        <v>1.1805555555555555E-2</v>
      </c>
      <c r="O10" s="447">
        <f t="shared" si="10"/>
        <v>1.1805555555555555E-2</v>
      </c>
      <c r="P10" s="447">
        <f t="shared" si="11"/>
        <v>1.1805555555555555E-2</v>
      </c>
      <c r="Q10" s="447">
        <f t="shared" si="12"/>
        <v>1.1805555555555555E-2</v>
      </c>
      <c r="R10" s="452"/>
    </row>
    <row r="11" spans="1:36">
      <c r="A11" s="25" t="s">
        <v>6</v>
      </c>
      <c r="B11" s="271"/>
      <c r="C11" s="271"/>
      <c r="D11" s="131">
        <v>1.3</v>
      </c>
      <c r="E11" s="443" t="s">
        <v>488</v>
      </c>
      <c r="F11" s="451">
        <f t="shared" si="13"/>
        <v>1.3194444444444444E-2</v>
      </c>
      <c r="G11" s="447">
        <f t="shared" si="2"/>
        <v>1.3194444444444444E-2</v>
      </c>
      <c r="H11" s="447">
        <f t="shared" si="3"/>
        <v>1.3194444444444444E-2</v>
      </c>
      <c r="I11" s="447">
        <f t="shared" si="4"/>
        <v>1.3194444444444444E-2</v>
      </c>
      <c r="J11" s="447">
        <f t="shared" si="5"/>
        <v>1.3194444444444444E-2</v>
      </c>
      <c r="K11" s="447">
        <f t="shared" si="6"/>
        <v>1.3194444444444444E-2</v>
      </c>
      <c r="L11" s="447">
        <f t="shared" si="7"/>
        <v>1.3194444444444444E-2</v>
      </c>
      <c r="M11" s="447">
        <f t="shared" si="8"/>
        <v>1.3194444444444444E-2</v>
      </c>
      <c r="N11" s="447">
        <f t="shared" si="9"/>
        <v>1.3194444444444444E-2</v>
      </c>
      <c r="O11" s="447">
        <f t="shared" si="10"/>
        <v>1.3194444444444444E-2</v>
      </c>
      <c r="P11" s="447">
        <f t="shared" si="11"/>
        <v>1.3194444444444444E-2</v>
      </c>
      <c r="Q11" s="447">
        <f t="shared" si="12"/>
        <v>1.3194444444444444E-2</v>
      </c>
      <c r="R11" s="452"/>
    </row>
    <row r="12" spans="1:36">
      <c r="A12" s="25" t="s">
        <v>5</v>
      </c>
      <c r="B12" s="271"/>
      <c r="C12" s="271"/>
      <c r="D12" s="131">
        <v>1.3</v>
      </c>
      <c r="E12" s="443" t="s">
        <v>488</v>
      </c>
      <c r="F12" s="451">
        <f t="shared" si="13"/>
        <v>1.4583333333333334E-2</v>
      </c>
      <c r="G12" s="447">
        <f t="shared" si="2"/>
        <v>1.4583333333333334E-2</v>
      </c>
      <c r="H12" s="447">
        <f t="shared" si="3"/>
        <v>1.4583333333333334E-2</v>
      </c>
      <c r="I12" s="447">
        <f t="shared" si="4"/>
        <v>1.4583333333333334E-2</v>
      </c>
      <c r="J12" s="447">
        <f t="shared" si="5"/>
        <v>1.4583333333333334E-2</v>
      </c>
      <c r="K12" s="447">
        <f t="shared" si="6"/>
        <v>1.4583333333333334E-2</v>
      </c>
      <c r="L12" s="447">
        <f t="shared" si="7"/>
        <v>1.4583333333333334E-2</v>
      </c>
      <c r="M12" s="447">
        <f t="shared" si="8"/>
        <v>1.4583333333333334E-2</v>
      </c>
      <c r="N12" s="447">
        <f t="shared" si="9"/>
        <v>1.4583333333333334E-2</v>
      </c>
      <c r="O12" s="447">
        <f t="shared" si="10"/>
        <v>1.4583333333333334E-2</v>
      </c>
      <c r="P12" s="447">
        <f t="shared" si="11"/>
        <v>1.4583333333333334E-2</v>
      </c>
      <c r="Q12" s="447">
        <f t="shared" si="12"/>
        <v>1.4583333333333334E-2</v>
      </c>
      <c r="R12" s="452"/>
    </row>
    <row r="13" spans="1:36">
      <c r="A13" s="25" t="s">
        <v>461</v>
      </c>
      <c r="B13" s="271"/>
      <c r="C13" s="271"/>
      <c r="D13" s="131">
        <v>1.6</v>
      </c>
      <c r="E13" s="443" t="s">
        <v>488</v>
      </c>
      <c r="F13" s="451">
        <f t="shared" si="13"/>
        <v>1.5972222222222221E-2</v>
      </c>
      <c r="G13" s="447">
        <f t="shared" si="2"/>
        <v>1.5972222222222221E-2</v>
      </c>
      <c r="H13" s="447">
        <f t="shared" si="3"/>
        <v>1.5972222222222221E-2</v>
      </c>
      <c r="I13" s="447">
        <f t="shared" si="4"/>
        <v>1.5972222222222221E-2</v>
      </c>
      <c r="J13" s="447">
        <f t="shared" si="5"/>
        <v>1.5972222222222221E-2</v>
      </c>
      <c r="K13" s="447">
        <f t="shared" si="6"/>
        <v>1.5972222222222221E-2</v>
      </c>
      <c r="L13" s="447">
        <f t="shared" si="7"/>
        <v>1.5972222222222221E-2</v>
      </c>
      <c r="M13" s="447">
        <f t="shared" si="8"/>
        <v>1.5972222222222221E-2</v>
      </c>
      <c r="N13" s="447">
        <f t="shared" si="9"/>
        <v>1.5972222222222221E-2</v>
      </c>
      <c r="O13" s="447">
        <f t="shared" si="10"/>
        <v>1.5972222222222221E-2</v>
      </c>
      <c r="P13" s="447">
        <f t="shared" si="11"/>
        <v>1.5972222222222221E-2</v>
      </c>
      <c r="Q13" s="447">
        <f t="shared" si="12"/>
        <v>1.5972222222222221E-2</v>
      </c>
      <c r="R13" s="452"/>
    </row>
    <row r="14" spans="1:36">
      <c r="A14" s="25" t="s">
        <v>55</v>
      </c>
      <c r="B14" s="271"/>
      <c r="C14" s="271"/>
      <c r="D14" s="131">
        <v>1.5</v>
      </c>
      <c r="E14" s="443" t="s">
        <v>488</v>
      </c>
      <c r="F14" s="451">
        <f t="shared" si="13"/>
        <v>1.7361111111111108E-2</v>
      </c>
      <c r="G14" s="447">
        <f t="shared" si="2"/>
        <v>1.7361111111111108E-2</v>
      </c>
      <c r="H14" s="447">
        <f t="shared" si="3"/>
        <v>1.7361111111111108E-2</v>
      </c>
      <c r="I14" s="447">
        <f t="shared" si="4"/>
        <v>1.7361111111111108E-2</v>
      </c>
      <c r="J14" s="447">
        <f t="shared" si="5"/>
        <v>1.7361111111111108E-2</v>
      </c>
      <c r="K14" s="447">
        <f t="shared" si="6"/>
        <v>1.7361111111111108E-2</v>
      </c>
      <c r="L14" s="447">
        <f t="shared" si="7"/>
        <v>1.7361111111111108E-2</v>
      </c>
      <c r="M14" s="447">
        <f t="shared" si="8"/>
        <v>1.7361111111111108E-2</v>
      </c>
      <c r="N14" s="447">
        <f t="shared" si="9"/>
        <v>1.7361111111111108E-2</v>
      </c>
      <c r="O14" s="447">
        <f t="shared" si="10"/>
        <v>1.7361111111111108E-2</v>
      </c>
      <c r="P14" s="447">
        <f t="shared" si="11"/>
        <v>1.7361111111111108E-2</v>
      </c>
      <c r="Q14" s="447">
        <f t="shared" si="12"/>
        <v>1.7361111111111108E-2</v>
      </c>
      <c r="R14" s="452"/>
    </row>
    <row r="15" spans="1:36">
      <c r="A15" s="25" t="s">
        <v>4</v>
      </c>
      <c r="B15" s="271"/>
      <c r="C15" s="271"/>
      <c r="D15" s="131">
        <v>1.9</v>
      </c>
      <c r="E15" s="443" t="s">
        <v>490</v>
      </c>
      <c r="F15" s="451">
        <f t="shared" si="13"/>
        <v>1.8055555555555554E-2</v>
      </c>
      <c r="G15" s="447">
        <f t="shared" si="2"/>
        <v>1.8055555555555554E-2</v>
      </c>
      <c r="H15" s="447">
        <f t="shared" si="3"/>
        <v>1.8055555555555554E-2</v>
      </c>
      <c r="I15" s="447">
        <f t="shared" si="4"/>
        <v>1.8055555555555554E-2</v>
      </c>
      <c r="J15" s="447">
        <f t="shared" si="5"/>
        <v>1.8055555555555554E-2</v>
      </c>
      <c r="K15" s="447">
        <f t="shared" si="6"/>
        <v>1.8055555555555554E-2</v>
      </c>
      <c r="L15" s="447">
        <f t="shared" si="7"/>
        <v>1.8055555555555554E-2</v>
      </c>
      <c r="M15" s="447">
        <f t="shared" si="8"/>
        <v>1.8055555555555554E-2</v>
      </c>
      <c r="N15" s="447">
        <f t="shared" si="9"/>
        <v>1.8055555555555554E-2</v>
      </c>
      <c r="O15" s="447">
        <f t="shared" si="10"/>
        <v>1.8055555555555554E-2</v>
      </c>
      <c r="P15" s="447">
        <f t="shared" si="11"/>
        <v>1.8055555555555554E-2</v>
      </c>
      <c r="Q15" s="447">
        <f t="shared" si="12"/>
        <v>1.8055555555555554E-2</v>
      </c>
      <c r="R15" s="452"/>
    </row>
    <row r="16" spans="1:36">
      <c r="A16" s="25" t="s">
        <v>462</v>
      </c>
      <c r="B16" s="271"/>
      <c r="C16" s="271"/>
      <c r="D16" s="131">
        <v>4.7</v>
      </c>
      <c r="E16" s="443" t="s">
        <v>491</v>
      </c>
      <c r="F16" s="451">
        <f t="shared" si="13"/>
        <v>2.1527777777777778E-2</v>
      </c>
      <c r="G16" s="447">
        <f t="shared" si="2"/>
        <v>2.1527777777777778E-2</v>
      </c>
      <c r="H16" s="447">
        <f t="shared" si="3"/>
        <v>2.1527777777777778E-2</v>
      </c>
      <c r="I16" s="447">
        <f t="shared" si="4"/>
        <v>2.1527777777777778E-2</v>
      </c>
      <c r="J16" s="447">
        <f t="shared" si="5"/>
        <v>2.1527777777777778E-2</v>
      </c>
      <c r="K16" s="447">
        <f t="shared" si="6"/>
        <v>2.1527777777777778E-2</v>
      </c>
      <c r="L16" s="447">
        <f t="shared" si="7"/>
        <v>2.1527777777777778E-2</v>
      </c>
      <c r="M16" s="447">
        <f t="shared" si="8"/>
        <v>2.1527777777777778E-2</v>
      </c>
      <c r="N16" s="447">
        <f t="shared" si="9"/>
        <v>2.1527777777777778E-2</v>
      </c>
      <c r="O16" s="447">
        <f t="shared" si="10"/>
        <v>2.1527777777777778E-2</v>
      </c>
      <c r="P16" s="447">
        <f t="shared" si="11"/>
        <v>2.1527777777777778E-2</v>
      </c>
      <c r="Q16" s="447">
        <f t="shared" si="12"/>
        <v>2.1527777777777778E-2</v>
      </c>
      <c r="R16" s="452"/>
    </row>
    <row r="17" spans="1:18">
      <c r="A17" s="25" t="s">
        <v>463</v>
      </c>
      <c r="B17" s="271"/>
      <c r="C17" s="271"/>
      <c r="D17" s="131">
        <v>2.4</v>
      </c>
      <c r="E17" s="443" t="s">
        <v>488</v>
      </c>
      <c r="F17" s="451">
        <f t="shared" si="13"/>
        <v>2.2916666666666665E-2</v>
      </c>
      <c r="G17" s="447">
        <f t="shared" si="2"/>
        <v>2.2916666666666665E-2</v>
      </c>
      <c r="H17" s="447">
        <f t="shared" si="3"/>
        <v>2.2916666666666665E-2</v>
      </c>
      <c r="I17" s="447">
        <f t="shared" si="4"/>
        <v>2.2916666666666665E-2</v>
      </c>
      <c r="J17" s="447">
        <f t="shared" si="5"/>
        <v>2.2916666666666665E-2</v>
      </c>
      <c r="K17" s="447">
        <f t="shared" si="6"/>
        <v>2.2916666666666665E-2</v>
      </c>
      <c r="L17" s="447">
        <f t="shared" si="7"/>
        <v>2.2916666666666665E-2</v>
      </c>
      <c r="M17" s="447">
        <f t="shared" si="8"/>
        <v>2.2916666666666665E-2</v>
      </c>
      <c r="N17" s="447">
        <f t="shared" si="9"/>
        <v>2.2916666666666665E-2</v>
      </c>
      <c r="O17" s="447">
        <f t="shared" si="10"/>
        <v>2.2916666666666665E-2</v>
      </c>
      <c r="P17" s="447">
        <f t="shared" si="11"/>
        <v>2.2916666666666665E-2</v>
      </c>
      <c r="Q17" s="447">
        <f t="shared" si="12"/>
        <v>2.2916666666666665E-2</v>
      </c>
      <c r="R17" s="452"/>
    </row>
    <row r="18" spans="1:18">
      <c r="A18" s="25" t="s">
        <v>464</v>
      </c>
      <c r="B18" s="271"/>
      <c r="C18" s="271"/>
      <c r="D18" s="131">
        <v>2.2000000000000002</v>
      </c>
      <c r="E18" s="443" t="s">
        <v>488</v>
      </c>
      <c r="F18" s="451">
        <f t="shared" si="13"/>
        <v>2.4305555555555552E-2</v>
      </c>
      <c r="G18" s="447">
        <f t="shared" si="2"/>
        <v>2.4305555555555552E-2</v>
      </c>
      <c r="H18" s="447">
        <f t="shared" si="3"/>
        <v>2.4305555555555552E-2</v>
      </c>
      <c r="I18" s="447">
        <f t="shared" si="4"/>
        <v>2.4305555555555552E-2</v>
      </c>
      <c r="J18" s="447">
        <f t="shared" si="5"/>
        <v>2.4305555555555552E-2</v>
      </c>
      <c r="K18" s="447">
        <f t="shared" si="6"/>
        <v>2.4305555555555552E-2</v>
      </c>
      <c r="L18" s="447">
        <f t="shared" si="7"/>
        <v>2.4305555555555552E-2</v>
      </c>
      <c r="M18" s="447">
        <f t="shared" si="8"/>
        <v>2.4305555555555552E-2</v>
      </c>
      <c r="N18" s="447">
        <f t="shared" si="9"/>
        <v>2.4305555555555552E-2</v>
      </c>
      <c r="O18" s="447">
        <f t="shared" si="10"/>
        <v>2.4305555555555552E-2</v>
      </c>
      <c r="P18" s="447">
        <f t="shared" si="11"/>
        <v>2.4305555555555552E-2</v>
      </c>
      <c r="Q18" s="447">
        <f t="shared" si="12"/>
        <v>2.4305555555555552E-2</v>
      </c>
      <c r="R18" s="452"/>
    </row>
    <row r="19" spans="1:18">
      <c r="A19" s="25" t="s">
        <v>465</v>
      </c>
      <c r="B19" s="271"/>
      <c r="C19" s="271"/>
      <c r="D19" s="131">
        <v>4.3</v>
      </c>
      <c r="E19" s="443" t="s">
        <v>491</v>
      </c>
      <c r="F19" s="451">
        <f t="shared" si="13"/>
        <v>2.7777777777777776E-2</v>
      </c>
      <c r="G19" s="447">
        <f t="shared" si="2"/>
        <v>2.7777777777777776E-2</v>
      </c>
      <c r="H19" s="447">
        <f t="shared" si="3"/>
        <v>2.7777777777777776E-2</v>
      </c>
      <c r="I19" s="447">
        <f t="shared" si="4"/>
        <v>2.7777777777777776E-2</v>
      </c>
      <c r="J19" s="447">
        <f t="shared" si="5"/>
        <v>2.7777777777777776E-2</v>
      </c>
      <c r="K19" s="447">
        <f t="shared" si="6"/>
        <v>2.7777777777777776E-2</v>
      </c>
      <c r="L19" s="447">
        <f t="shared" si="7"/>
        <v>2.7777777777777776E-2</v>
      </c>
      <c r="M19" s="447">
        <f t="shared" si="8"/>
        <v>2.7777777777777776E-2</v>
      </c>
      <c r="N19" s="447">
        <f t="shared" si="9"/>
        <v>2.7777777777777776E-2</v>
      </c>
      <c r="O19" s="447">
        <f t="shared" si="10"/>
        <v>2.7777777777777776E-2</v>
      </c>
      <c r="P19" s="447">
        <f t="shared" si="11"/>
        <v>2.7777777777777776E-2</v>
      </c>
      <c r="Q19" s="447">
        <f t="shared" si="12"/>
        <v>2.7777777777777776E-2</v>
      </c>
      <c r="R19" s="452"/>
    </row>
    <row r="20" spans="1:18">
      <c r="A20" s="25" t="s">
        <v>466</v>
      </c>
      <c r="B20" s="271"/>
      <c r="C20" s="271"/>
      <c r="D20" s="131">
        <v>2.2999999999999998</v>
      </c>
      <c r="E20" s="443" t="s">
        <v>492</v>
      </c>
      <c r="F20" s="451">
        <f t="shared" si="13"/>
        <v>2.9861111111111109E-2</v>
      </c>
      <c r="G20" s="447">
        <f t="shared" si="2"/>
        <v>2.9861111111111109E-2</v>
      </c>
      <c r="H20" s="447">
        <f t="shared" si="3"/>
        <v>2.9861111111111109E-2</v>
      </c>
      <c r="I20" s="447">
        <f t="shared" si="4"/>
        <v>2.9861111111111109E-2</v>
      </c>
      <c r="J20" s="447">
        <f t="shared" si="5"/>
        <v>2.9861111111111109E-2</v>
      </c>
      <c r="K20" s="447">
        <f t="shared" si="6"/>
        <v>2.9861111111111109E-2</v>
      </c>
      <c r="L20" s="447">
        <f t="shared" si="7"/>
        <v>2.9861111111111109E-2</v>
      </c>
      <c r="M20" s="447">
        <f t="shared" si="8"/>
        <v>2.9861111111111109E-2</v>
      </c>
      <c r="N20" s="447">
        <f t="shared" si="9"/>
        <v>2.9861111111111109E-2</v>
      </c>
      <c r="O20" s="447">
        <f t="shared" si="10"/>
        <v>2.9861111111111109E-2</v>
      </c>
      <c r="P20" s="447">
        <f t="shared" si="11"/>
        <v>2.9861111111111109E-2</v>
      </c>
      <c r="Q20" s="447">
        <f t="shared" si="12"/>
        <v>2.9861111111111109E-2</v>
      </c>
      <c r="R20" s="452"/>
    </row>
    <row r="21" spans="1:18">
      <c r="A21" s="25" t="s">
        <v>467</v>
      </c>
      <c r="B21" s="271"/>
      <c r="C21" s="271"/>
      <c r="D21" s="131">
        <v>1.2</v>
      </c>
      <c r="E21" s="443" t="s">
        <v>488</v>
      </c>
      <c r="F21" s="451">
        <f t="shared" si="13"/>
        <v>3.1249999999999997E-2</v>
      </c>
      <c r="G21" s="447">
        <f t="shared" si="2"/>
        <v>3.1249999999999997E-2</v>
      </c>
      <c r="H21" s="447">
        <f t="shared" si="3"/>
        <v>3.1249999999999997E-2</v>
      </c>
      <c r="I21" s="447">
        <f t="shared" si="4"/>
        <v>3.1249999999999997E-2</v>
      </c>
      <c r="J21" s="447">
        <f t="shared" si="5"/>
        <v>3.1249999999999997E-2</v>
      </c>
      <c r="K21" s="447">
        <f t="shared" si="6"/>
        <v>3.1249999999999997E-2</v>
      </c>
      <c r="L21" s="447">
        <f t="shared" si="7"/>
        <v>3.1249999999999997E-2</v>
      </c>
      <c r="M21" s="447">
        <f t="shared" si="8"/>
        <v>3.1249999999999997E-2</v>
      </c>
      <c r="N21" s="447">
        <f t="shared" si="9"/>
        <v>3.1249999999999997E-2</v>
      </c>
      <c r="O21" s="447">
        <f t="shared" si="10"/>
        <v>3.1249999999999997E-2</v>
      </c>
      <c r="P21" s="447">
        <f t="shared" si="11"/>
        <v>3.1249999999999997E-2</v>
      </c>
      <c r="Q21" s="447">
        <f t="shared" si="12"/>
        <v>3.1249999999999997E-2</v>
      </c>
      <c r="R21" s="452"/>
    </row>
    <row r="22" spans="1:18">
      <c r="A22" s="25" t="s">
        <v>468</v>
      </c>
      <c r="B22" s="271"/>
      <c r="C22" s="271"/>
      <c r="D22" s="131">
        <v>1.6</v>
      </c>
      <c r="E22" s="443" t="s">
        <v>488</v>
      </c>
      <c r="F22" s="451">
        <f t="shared" si="13"/>
        <v>3.2638888888888884E-2</v>
      </c>
      <c r="G22" s="447">
        <f t="shared" si="2"/>
        <v>3.2638888888888884E-2</v>
      </c>
      <c r="H22" s="447">
        <f t="shared" si="3"/>
        <v>3.2638888888888884E-2</v>
      </c>
      <c r="I22" s="447">
        <f t="shared" si="4"/>
        <v>3.2638888888888884E-2</v>
      </c>
      <c r="J22" s="447">
        <f t="shared" si="5"/>
        <v>3.2638888888888884E-2</v>
      </c>
      <c r="K22" s="447">
        <f t="shared" si="6"/>
        <v>3.2638888888888884E-2</v>
      </c>
      <c r="L22" s="447">
        <f t="shared" si="7"/>
        <v>3.2638888888888884E-2</v>
      </c>
      <c r="M22" s="447">
        <f t="shared" si="8"/>
        <v>3.2638888888888884E-2</v>
      </c>
      <c r="N22" s="447">
        <f t="shared" si="9"/>
        <v>3.2638888888888884E-2</v>
      </c>
      <c r="O22" s="447">
        <f t="shared" si="10"/>
        <v>3.2638888888888884E-2</v>
      </c>
      <c r="P22" s="447">
        <f t="shared" si="11"/>
        <v>3.2638888888888884E-2</v>
      </c>
      <c r="Q22" s="447">
        <f t="shared" si="12"/>
        <v>3.2638888888888884E-2</v>
      </c>
      <c r="R22" s="452"/>
    </row>
    <row r="23" spans="1:18">
      <c r="A23" s="25" t="s">
        <v>469</v>
      </c>
      <c r="B23" s="271"/>
      <c r="C23" s="271"/>
      <c r="D23" s="131">
        <v>2</v>
      </c>
      <c r="E23" s="443" t="s">
        <v>488</v>
      </c>
      <c r="F23" s="451">
        <f t="shared" si="13"/>
        <v>3.4027777777777775E-2</v>
      </c>
      <c r="G23" s="447">
        <f t="shared" si="2"/>
        <v>3.4027777777777775E-2</v>
      </c>
      <c r="H23" s="447">
        <f t="shared" si="3"/>
        <v>3.4027777777777775E-2</v>
      </c>
      <c r="I23" s="447">
        <f t="shared" si="4"/>
        <v>3.4027777777777775E-2</v>
      </c>
      <c r="J23" s="447">
        <f t="shared" si="5"/>
        <v>3.4027777777777775E-2</v>
      </c>
      <c r="K23" s="447">
        <f t="shared" si="6"/>
        <v>3.4027777777777775E-2</v>
      </c>
      <c r="L23" s="447">
        <f t="shared" si="7"/>
        <v>3.4027777777777775E-2</v>
      </c>
      <c r="M23" s="447">
        <f t="shared" si="8"/>
        <v>3.4027777777777775E-2</v>
      </c>
      <c r="N23" s="447">
        <f t="shared" si="9"/>
        <v>3.4027777777777775E-2</v>
      </c>
      <c r="O23" s="447">
        <f t="shared" si="10"/>
        <v>3.4027777777777775E-2</v>
      </c>
      <c r="P23" s="447">
        <f t="shared" si="11"/>
        <v>3.4027777777777775E-2</v>
      </c>
      <c r="Q23" s="447">
        <f t="shared" si="12"/>
        <v>3.4027777777777775E-2</v>
      </c>
      <c r="R23" s="452"/>
    </row>
    <row r="24" spans="1:18">
      <c r="A24" s="25" t="s">
        <v>470</v>
      </c>
      <c r="B24" s="271"/>
      <c r="C24" s="271"/>
      <c r="D24" s="131">
        <v>1</v>
      </c>
      <c r="E24" s="443" t="s">
        <v>490</v>
      </c>
      <c r="F24" s="451">
        <f t="shared" si="13"/>
        <v>3.4722222222222217E-2</v>
      </c>
      <c r="G24" s="447">
        <f t="shared" si="2"/>
        <v>3.4722222222222217E-2</v>
      </c>
      <c r="H24" s="447">
        <f t="shared" si="3"/>
        <v>3.4722222222222217E-2</v>
      </c>
      <c r="I24" s="447">
        <f t="shared" si="4"/>
        <v>3.4722222222222217E-2</v>
      </c>
      <c r="J24" s="447">
        <f t="shared" si="5"/>
        <v>3.4722222222222217E-2</v>
      </c>
      <c r="K24" s="447">
        <f t="shared" si="6"/>
        <v>3.4722222222222217E-2</v>
      </c>
      <c r="L24" s="447">
        <f t="shared" si="7"/>
        <v>3.4722222222222217E-2</v>
      </c>
      <c r="M24" s="447">
        <f t="shared" si="8"/>
        <v>3.4722222222222217E-2</v>
      </c>
      <c r="N24" s="447">
        <f t="shared" si="9"/>
        <v>3.4722222222222217E-2</v>
      </c>
      <c r="O24" s="447">
        <f t="shared" si="10"/>
        <v>3.4722222222222217E-2</v>
      </c>
      <c r="P24" s="447">
        <f t="shared" si="11"/>
        <v>3.4722222222222217E-2</v>
      </c>
      <c r="Q24" s="447">
        <f t="shared" si="12"/>
        <v>3.4722222222222217E-2</v>
      </c>
      <c r="R24" s="452"/>
    </row>
    <row r="25" spans="1:18">
      <c r="A25" s="25" t="s">
        <v>471</v>
      </c>
      <c r="B25" s="271"/>
      <c r="C25" s="271"/>
      <c r="D25" s="131">
        <v>3.5</v>
      </c>
      <c r="E25" s="443" t="s">
        <v>493</v>
      </c>
      <c r="F25" s="451">
        <f t="shared" si="13"/>
        <v>3.7499999999999992E-2</v>
      </c>
      <c r="G25" s="447">
        <f t="shared" si="2"/>
        <v>3.7499999999999992E-2</v>
      </c>
      <c r="H25" s="447">
        <f t="shared" si="3"/>
        <v>3.7499999999999992E-2</v>
      </c>
      <c r="I25" s="447">
        <f t="shared" si="4"/>
        <v>3.7499999999999992E-2</v>
      </c>
      <c r="J25" s="447">
        <f t="shared" si="5"/>
        <v>3.7499999999999992E-2</v>
      </c>
      <c r="K25" s="447">
        <f t="shared" si="6"/>
        <v>3.7499999999999992E-2</v>
      </c>
      <c r="L25" s="447">
        <f t="shared" si="7"/>
        <v>3.7499999999999992E-2</v>
      </c>
      <c r="M25" s="447">
        <f t="shared" si="8"/>
        <v>3.7499999999999992E-2</v>
      </c>
      <c r="N25" s="447">
        <f t="shared" si="9"/>
        <v>3.7499999999999992E-2</v>
      </c>
      <c r="O25" s="447">
        <f t="shared" si="10"/>
        <v>3.7499999999999992E-2</v>
      </c>
      <c r="P25" s="447">
        <f t="shared" si="11"/>
        <v>3.7499999999999992E-2</v>
      </c>
      <c r="Q25" s="447">
        <f t="shared" si="12"/>
        <v>3.7499999999999992E-2</v>
      </c>
      <c r="R25" s="452"/>
    </row>
    <row r="26" spans="1:18">
      <c r="A26" s="25" t="s">
        <v>472</v>
      </c>
      <c r="B26" s="271"/>
      <c r="C26" s="271"/>
      <c r="D26" s="131">
        <v>1</v>
      </c>
      <c r="E26" s="443" t="s">
        <v>490</v>
      </c>
      <c r="F26" s="451">
        <f t="shared" si="13"/>
        <v>3.8194444444444434E-2</v>
      </c>
      <c r="G26" s="447">
        <f t="shared" si="2"/>
        <v>3.8194444444444434E-2</v>
      </c>
      <c r="H26" s="447">
        <f t="shared" si="3"/>
        <v>3.8194444444444434E-2</v>
      </c>
      <c r="I26" s="447">
        <f t="shared" si="4"/>
        <v>3.8194444444444434E-2</v>
      </c>
      <c r="J26" s="447">
        <f t="shared" si="5"/>
        <v>3.8194444444444434E-2</v>
      </c>
      <c r="K26" s="447">
        <f t="shared" si="6"/>
        <v>3.8194444444444434E-2</v>
      </c>
      <c r="L26" s="447">
        <f t="shared" si="7"/>
        <v>3.8194444444444434E-2</v>
      </c>
      <c r="M26" s="447">
        <f t="shared" si="8"/>
        <v>3.8194444444444434E-2</v>
      </c>
      <c r="N26" s="447">
        <f t="shared" si="9"/>
        <v>3.8194444444444434E-2</v>
      </c>
      <c r="O26" s="447">
        <f t="shared" si="10"/>
        <v>3.8194444444444434E-2</v>
      </c>
      <c r="P26" s="447">
        <f t="shared" si="11"/>
        <v>3.8194444444444434E-2</v>
      </c>
      <c r="Q26" s="447">
        <f t="shared" si="12"/>
        <v>3.8194444444444434E-2</v>
      </c>
      <c r="R26" s="452"/>
    </row>
    <row r="27" spans="1:18">
      <c r="A27" s="25" t="s">
        <v>473</v>
      </c>
      <c r="B27" s="271"/>
      <c r="C27" s="271"/>
      <c r="D27" s="131">
        <v>1</v>
      </c>
      <c r="E27" s="443" t="s">
        <v>490</v>
      </c>
      <c r="F27" s="451">
        <f t="shared" si="13"/>
        <v>3.8888888888888876E-2</v>
      </c>
      <c r="G27" s="447">
        <f t="shared" si="2"/>
        <v>3.8888888888888876E-2</v>
      </c>
      <c r="H27" s="447">
        <f t="shared" si="3"/>
        <v>3.8888888888888876E-2</v>
      </c>
      <c r="I27" s="447">
        <f t="shared" si="4"/>
        <v>3.8888888888888876E-2</v>
      </c>
      <c r="J27" s="447">
        <f t="shared" si="5"/>
        <v>3.8888888888888876E-2</v>
      </c>
      <c r="K27" s="447">
        <f t="shared" si="6"/>
        <v>3.8888888888888876E-2</v>
      </c>
      <c r="L27" s="447">
        <f t="shared" si="7"/>
        <v>3.8888888888888876E-2</v>
      </c>
      <c r="M27" s="447">
        <f t="shared" si="8"/>
        <v>3.8888888888888876E-2</v>
      </c>
      <c r="N27" s="447">
        <f t="shared" si="9"/>
        <v>3.8888888888888876E-2</v>
      </c>
      <c r="O27" s="447">
        <f t="shared" si="10"/>
        <v>3.8888888888888876E-2</v>
      </c>
      <c r="P27" s="447">
        <f t="shared" si="11"/>
        <v>3.8888888888888876E-2</v>
      </c>
      <c r="Q27" s="447">
        <f t="shared" si="12"/>
        <v>3.8888888888888876E-2</v>
      </c>
      <c r="R27" s="452"/>
    </row>
    <row r="28" spans="1:18">
      <c r="A28" s="25" t="s">
        <v>474</v>
      </c>
      <c r="B28" s="271"/>
      <c r="C28" s="271"/>
      <c r="D28" s="131">
        <v>3</v>
      </c>
      <c r="E28" s="443" t="s">
        <v>492</v>
      </c>
      <c r="F28" s="451">
        <f t="shared" si="13"/>
        <v>4.0972222222222208E-2</v>
      </c>
      <c r="G28" s="447">
        <f t="shared" si="2"/>
        <v>4.0972222222222208E-2</v>
      </c>
      <c r="H28" s="447">
        <f t="shared" si="3"/>
        <v>4.0972222222222208E-2</v>
      </c>
      <c r="I28" s="447">
        <f t="shared" si="4"/>
        <v>4.0972222222222208E-2</v>
      </c>
      <c r="J28" s="447">
        <f t="shared" si="5"/>
        <v>4.0972222222222208E-2</v>
      </c>
      <c r="K28" s="447">
        <f t="shared" si="6"/>
        <v>4.0972222222222208E-2</v>
      </c>
      <c r="L28" s="447">
        <f t="shared" si="7"/>
        <v>4.0972222222222208E-2</v>
      </c>
      <c r="M28" s="447">
        <f t="shared" si="8"/>
        <v>4.0972222222222208E-2</v>
      </c>
      <c r="N28" s="447">
        <f t="shared" si="9"/>
        <v>4.0972222222222208E-2</v>
      </c>
      <c r="O28" s="447">
        <f t="shared" si="10"/>
        <v>4.0972222222222208E-2</v>
      </c>
      <c r="P28" s="447">
        <f t="shared" si="11"/>
        <v>4.0972222222222208E-2</v>
      </c>
      <c r="Q28" s="447">
        <f t="shared" si="12"/>
        <v>4.0972222222222208E-2</v>
      </c>
      <c r="R28" s="452"/>
    </row>
    <row r="29" spans="1:18">
      <c r="A29" s="25" t="s">
        <v>475</v>
      </c>
      <c r="B29" s="271"/>
      <c r="C29" s="271"/>
      <c r="D29" s="131">
        <v>4</v>
      </c>
      <c r="E29" s="443" t="s">
        <v>493</v>
      </c>
      <c r="F29" s="451">
        <f t="shared" si="13"/>
        <v>4.3749999999999983E-2</v>
      </c>
      <c r="G29" s="447">
        <f t="shared" si="2"/>
        <v>4.3749999999999983E-2</v>
      </c>
      <c r="H29" s="447">
        <f t="shared" si="3"/>
        <v>4.3749999999999983E-2</v>
      </c>
      <c r="I29" s="447">
        <f t="shared" si="4"/>
        <v>4.3749999999999983E-2</v>
      </c>
      <c r="J29" s="447">
        <f t="shared" si="5"/>
        <v>4.3749999999999983E-2</v>
      </c>
      <c r="K29" s="447">
        <f t="shared" si="6"/>
        <v>4.3749999999999983E-2</v>
      </c>
      <c r="L29" s="447">
        <f t="shared" si="7"/>
        <v>4.3749999999999983E-2</v>
      </c>
      <c r="M29" s="447">
        <f t="shared" si="8"/>
        <v>4.3749999999999983E-2</v>
      </c>
      <c r="N29" s="447">
        <f t="shared" si="9"/>
        <v>4.3749999999999983E-2</v>
      </c>
      <c r="O29" s="447">
        <f t="shared" si="10"/>
        <v>4.3749999999999983E-2</v>
      </c>
      <c r="P29" s="447">
        <f t="shared" si="11"/>
        <v>4.3749999999999983E-2</v>
      </c>
      <c r="Q29" s="447">
        <f t="shared" si="12"/>
        <v>4.3749999999999983E-2</v>
      </c>
      <c r="R29" s="452"/>
    </row>
    <row r="30" spans="1:18">
      <c r="A30" s="25" t="s">
        <v>476</v>
      </c>
      <c r="B30" s="271"/>
      <c r="C30" s="271"/>
      <c r="D30" s="131">
        <v>3.6</v>
      </c>
      <c r="E30" s="443" t="s">
        <v>493</v>
      </c>
      <c r="F30" s="451">
        <f t="shared" si="13"/>
        <v>4.6527777777777758E-2</v>
      </c>
      <c r="G30" s="447">
        <f t="shared" si="2"/>
        <v>4.6527777777777758E-2</v>
      </c>
      <c r="H30" s="447">
        <f t="shared" si="3"/>
        <v>4.6527777777777758E-2</v>
      </c>
      <c r="I30" s="447">
        <f t="shared" si="4"/>
        <v>4.6527777777777758E-2</v>
      </c>
      <c r="J30" s="447">
        <f t="shared" si="5"/>
        <v>4.6527777777777758E-2</v>
      </c>
      <c r="K30" s="447">
        <f t="shared" si="6"/>
        <v>4.6527777777777758E-2</v>
      </c>
      <c r="L30" s="447">
        <f t="shared" si="7"/>
        <v>4.6527777777777758E-2</v>
      </c>
      <c r="M30" s="447">
        <f t="shared" si="8"/>
        <v>4.6527777777777758E-2</v>
      </c>
      <c r="N30" s="447">
        <f t="shared" si="9"/>
        <v>4.6527777777777758E-2</v>
      </c>
      <c r="O30" s="447">
        <f t="shared" si="10"/>
        <v>4.6527777777777758E-2</v>
      </c>
      <c r="P30" s="447">
        <f t="shared" si="11"/>
        <v>4.6527777777777758E-2</v>
      </c>
      <c r="Q30" s="447">
        <f t="shared" si="12"/>
        <v>4.6527777777777758E-2</v>
      </c>
      <c r="R30" s="452"/>
    </row>
    <row r="31" spans="1:18">
      <c r="A31" s="25" t="s">
        <v>477</v>
      </c>
      <c r="B31" s="271"/>
      <c r="C31" s="271"/>
      <c r="D31" s="131">
        <v>1.8</v>
      </c>
      <c r="E31" s="443" t="s">
        <v>488</v>
      </c>
      <c r="F31" s="451">
        <f t="shared" si="13"/>
        <v>4.7916666666666649E-2</v>
      </c>
      <c r="G31" s="447">
        <f t="shared" si="2"/>
        <v>4.7916666666666649E-2</v>
      </c>
      <c r="H31" s="447">
        <f t="shared" si="3"/>
        <v>4.7916666666666649E-2</v>
      </c>
      <c r="I31" s="447">
        <f t="shared" si="4"/>
        <v>4.7916666666666649E-2</v>
      </c>
      <c r="J31" s="447">
        <f t="shared" si="5"/>
        <v>4.7916666666666649E-2</v>
      </c>
      <c r="K31" s="447">
        <f t="shared" si="6"/>
        <v>4.7916666666666649E-2</v>
      </c>
      <c r="L31" s="447">
        <f t="shared" si="7"/>
        <v>4.7916666666666649E-2</v>
      </c>
      <c r="M31" s="447">
        <f t="shared" si="8"/>
        <v>4.7916666666666649E-2</v>
      </c>
      <c r="N31" s="447">
        <f t="shared" si="9"/>
        <v>4.7916666666666649E-2</v>
      </c>
      <c r="O31" s="447">
        <f t="shared" si="10"/>
        <v>4.7916666666666649E-2</v>
      </c>
      <c r="P31" s="447">
        <f t="shared" si="11"/>
        <v>4.7916666666666649E-2</v>
      </c>
      <c r="Q31" s="447">
        <f t="shared" si="12"/>
        <v>4.7916666666666649E-2</v>
      </c>
      <c r="R31" s="452"/>
    </row>
    <row r="32" spans="1:18">
      <c r="A32" s="25" t="s">
        <v>478</v>
      </c>
      <c r="B32" s="271"/>
      <c r="C32" s="271"/>
      <c r="D32" s="131">
        <v>1.3</v>
      </c>
      <c r="E32" s="443" t="s">
        <v>490</v>
      </c>
      <c r="F32" s="451">
        <f t="shared" si="13"/>
        <v>4.8611111111111091E-2</v>
      </c>
      <c r="G32" s="447">
        <f t="shared" si="2"/>
        <v>4.8611111111111091E-2</v>
      </c>
      <c r="H32" s="447">
        <f t="shared" si="3"/>
        <v>4.8611111111111091E-2</v>
      </c>
      <c r="I32" s="447">
        <f t="shared" si="4"/>
        <v>4.8611111111111091E-2</v>
      </c>
      <c r="J32" s="447">
        <f t="shared" si="5"/>
        <v>4.8611111111111091E-2</v>
      </c>
      <c r="K32" s="447">
        <f t="shared" si="6"/>
        <v>4.8611111111111091E-2</v>
      </c>
      <c r="L32" s="447">
        <f t="shared" si="7"/>
        <v>4.8611111111111091E-2</v>
      </c>
      <c r="M32" s="447">
        <f t="shared" si="8"/>
        <v>4.8611111111111091E-2</v>
      </c>
      <c r="N32" s="447">
        <f t="shared" si="9"/>
        <v>4.8611111111111091E-2</v>
      </c>
      <c r="O32" s="447">
        <f t="shared" si="10"/>
        <v>4.8611111111111091E-2</v>
      </c>
      <c r="P32" s="447">
        <f t="shared" si="11"/>
        <v>4.8611111111111091E-2</v>
      </c>
      <c r="Q32" s="447">
        <f t="shared" si="12"/>
        <v>4.8611111111111091E-2</v>
      </c>
      <c r="R32" s="452"/>
    </row>
    <row r="33" spans="1:36">
      <c r="A33" s="25" t="s">
        <v>479</v>
      </c>
      <c r="B33" s="272"/>
      <c r="C33" s="272"/>
      <c r="D33" s="131">
        <v>2.4</v>
      </c>
      <c r="E33" s="443" t="s">
        <v>488</v>
      </c>
      <c r="F33" s="451">
        <f t="shared" si="13"/>
        <v>4.9999999999999982E-2</v>
      </c>
      <c r="G33" s="447">
        <f t="shared" si="2"/>
        <v>4.9999999999999982E-2</v>
      </c>
      <c r="H33" s="447">
        <f t="shared" si="3"/>
        <v>4.9999999999999982E-2</v>
      </c>
      <c r="I33" s="447">
        <f t="shared" si="4"/>
        <v>4.9999999999999982E-2</v>
      </c>
      <c r="J33" s="447">
        <f t="shared" si="5"/>
        <v>4.9999999999999982E-2</v>
      </c>
      <c r="K33" s="447">
        <f t="shared" si="6"/>
        <v>4.9999999999999982E-2</v>
      </c>
      <c r="L33" s="447">
        <f t="shared" si="7"/>
        <v>4.9999999999999982E-2</v>
      </c>
      <c r="M33" s="447">
        <f t="shared" si="8"/>
        <v>4.9999999999999982E-2</v>
      </c>
      <c r="N33" s="447">
        <f t="shared" si="9"/>
        <v>4.9999999999999982E-2</v>
      </c>
      <c r="O33" s="447">
        <f t="shared" si="10"/>
        <v>4.9999999999999982E-2</v>
      </c>
      <c r="P33" s="447">
        <f t="shared" si="11"/>
        <v>4.9999999999999982E-2</v>
      </c>
      <c r="Q33" s="447">
        <f t="shared" si="12"/>
        <v>4.9999999999999982E-2</v>
      </c>
      <c r="R33" s="452"/>
    </row>
    <row r="34" spans="1:36">
      <c r="A34" s="25" t="s">
        <v>480</v>
      </c>
      <c r="B34" s="271"/>
      <c r="C34" s="271"/>
      <c r="D34" s="131">
        <v>0.6</v>
      </c>
      <c r="E34" s="443" t="s">
        <v>490</v>
      </c>
      <c r="F34" s="451">
        <f t="shared" si="13"/>
        <v>5.0694444444444424E-2</v>
      </c>
      <c r="G34" s="447">
        <f t="shared" si="2"/>
        <v>5.0694444444444424E-2</v>
      </c>
      <c r="H34" s="447">
        <f t="shared" si="3"/>
        <v>5.0694444444444424E-2</v>
      </c>
      <c r="I34" s="447">
        <f t="shared" si="4"/>
        <v>5.0694444444444424E-2</v>
      </c>
      <c r="J34" s="447">
        <f t="shared" si="5"/>
        <v>5.0694444444444424E-2</v>
      </c>
      <c r="K34" s="447">
        <f t="shared" si="6"/>
        <v>5.0694444444444424E-2</v>
      </c>
      <c r="L34" s="447">
        <f t="shared" si="7"/>
        <v>5.0694444444444424E-2</v>
      </c>
      <c r="M34" s="447">
        <f t="shared" si="8"/>
        <v>5.0694444444444424E-2</v>
      </c>
      <c r="N34" s="447">
        <f t="shared" si="9"/>
        <v>5.0694444444444424E-2</v>
      </c>
      <c r="O34" s="447">
        <f t="shared" si="10"/>
        <v>5.0694444444444424E-2</v>
      </c>
      <c r="P34" s="447">
        <f t="shared" si="11"/>
        <v>5.0694444444444424E-2</v>
      </c>
      <c r="Q34" s="447">
        <f t="shared" si="12"/>
        <v>5.0694444444444424E-2</v>
      </c>
      <c r="R34" s="452"/>
    </row>
    <row r="35" spans="1:36" s="27" customFormat="1">
      <c r="A35" s="25" t="s">
        <v>481</v>
      </c>
      <c r="B35" s="271"/>
      <c r="C35" s="271"/>
      <c r="D35" s="131">
        <v>0.9</v>
      </c>
      <c r="E35" s="443" t="s">
        <v>490</v>
      </c>
      <c r="F35" s="451">
        <f t="shared" si="13"/>
        <v>5.1388888888888866E-2</v>
      </c>
      <c r="G35" s="447">
        <f t="shared" si="2"/>
        <v>5.1388888888888866E-2</v>
      </c>
      <c r="H35" s="447">
        <f t="shared" si="3"/>
        <v>5.1388888888888866E-2</v>
      </c>
      <c r="I35" s="447">
        <f t="shared" si="4"/>
        <v>5.1388888888888866E-2</v>
      </c>
      <c r="J35" s="447">
        <f t="shared" si="5"/>
        <v>5.1388888888888866E-2</v>
      </c>
      <c r="K35" s="447">
        <f t="shared" si="6"/>
        <v>5.1388888888888866E-2</v>
      </c>
      <c r="L35" s="447">
        <f t="shared" si="7"/>
        <v>5.1388888888888866E-2</v>
      </c>
      <c r="M35" s="447">
        <f t="shared" si="8"/>
        <v>5.1388888888888866E-2</v>
      </c>
      <c r="N35" s="447">
        <f t="shared" si="9"/>
        <v>5.1388888888888866E-2</v>
      </c>
      <c r="O35" s="447">
        <f t="shared" si="10"/>
        <v>5.1388888888888866E-2</v>
      </c>
      <c r="P35" s="447">
        <f t="shared" si="11"/>
        <v>5.1388888888888866E-2</v>
      </c>
      <c r="Q35" s="447">
        <f t="shared" si="12"/>
        <v>5.1388888888888866E-2</v>
      </c>
      <c r="R35" s="45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>
      <c r="A36" s="25" t="s">
        <v>482</v>
      </c>
      <c r="B36" s="273"/>
      <c r="C36" s="273"/>
      <c r="D36" s="131">
        <v>0.9</v>
      </c>
      <c r="E36" s="443" t="s">
        <v>488</v>
      </c>
      <c r="F36" s="451">
        <f t="shared" si="13"/>
        <v>5.2777777777777757E-2</v>
      </c>
      <c r="G36" s="447">
        <f t="shared" si="2"/>
        <v>5.2777777777777757E-2</v>
      </c>
      <c r="H36" s="447">
        <f t="shared" si="3"/>
        <v>5.2777777777777757E-2</v>
      </c>
      <c r="I36" s="447">
        <f t="shared" si="4"/>
        <v>5.2777777777777757E-2</v>
      </c>
      <c r="J36" s="447">
        <f t="shared" si="5"/>
        <v>5.2777777777777757E-2</v>
      </c>
      <c r="K36" s="447">
        <f t="shared" si="6"/>
        <v>5.2777777777777757E-2</v>
      </c>
      <c r="L36" s="447">
        <f t="shared" si="7"/>
        <v>5.2777777777777757E-2</v>
      </c>
      <c r="M36" s="447">
        <f t="shared" si="8"/>
        <v>5.2777777777777757E-2</v>
      </c>
      <c r="N36" s="447">
        <f t="shared" si="9"/>
        <v>5.2777777777777757E-2</v>
      </c>
      <c r="O36" s="447">
        <f t="shared" si="10"/>
        <v>5.2777777777777757E-2</v>
      </c>
      <c r="P36" s="447">
        <f t="shared" si="11"/>
        <v>5.2777777777777757E-2</v>
      </c>
      <c r="Q36" s="447">
        <f t="shared" si="12"/>
        <v>5.2777777777777757E-2</v>
      </c>
      <c r="R36" s="452"/>
    </row>
    <row r="37" spans="1:36">
      <c r="A37" s="25" t="s">
        <v>483</v>
      </c>
      <c r="B37" s="271"/>
      <c r="C37" s="271"/>
      <c r="D37" s="131">
        <v>0.7</v>
      </c>
      <c r="E37" s="443" t="s">
        <v>490</v>
      </c>
      <c r="F37" s="451">
        <f t="shared" si="13"/>
        <v>5.3472222222222199E-2</v>
      </c>
      <c r="G37" s="447">
        <f t="shared" si="2"/>
        <v>5.3472222222222199E-2</v>
      </c>
      <c r="H37" s="447">
        <f t="shared" si="3"/>
        <v>5.3472222222222199E-2</v>
      </c>
      <c r="I37" s="447">
        <f t="shared" si="4"/>
        <v>5.3472222222222199E-2</v>
      </c>
      <c r="J37" s="447">
        <f t="shared" si="5"/>
        <v>5.3472222222222199E-2</v>
      </c>
      <c r="K37" s="447">
        <f t="shared" si="6"/>
        <v>5.3472222222222199E-2</v>
      </c>
      <c r="L37" s="447">
        <f t="shared" si="7"/>
        <v>5.3472222222222199E-2</v>
      </c>
      <c r="M37" s="447">
        <f t="shared" si="8"/>
        <v>5.3472222222222199E-2</v>
      </c>
      <c r="N37" s="447">
        <f t="shared" si="9"/>
        <v>5.3472222222222199E-2</v>
      </c>
      <c r="O37" s="447">
        <f t="shared" si="10"/>
        <v>5.3472222222222199E-2</v>
      </c>
      <c r="P37" s="447">
        <f t="shared" si="11"/>
        <v>5.3472222222222199E-2</v>
      </c>
      <c r="Q37" s="447">
        <f t="shared" si="12"/>
        <v>5.3472222222222199E-2</v>
      </c>
      <c r="R37" s="452"/>
    </row>
    <row r="38" spans="1:36">
      <c r="A38" s="25" t="s">
        <v>484</v>
      </c>
      <c r="B38" s="271"/>
      <c r="C38" s="271"/>
      <c r="D38" s="139">
        <v>0.3</v>
      </c>
      <c r="E38" s="443" t="s">
        <v>490</v>
      </c>
      <c r="F38" s="451">
        <f t="shared" si="13"/>
        <v>5.4166666666666641E-2</v>
      </c>
      <c r="G38" s="447">
        <f t="shared" si="2"/>
        <v>5.4166666666666641E-2</v>
      </c>
      <c r="H38" s="447">
        <f t="shared" si="3"/>
        <v>5.4166666666666641E-2</v>
      </c>
      <c r="I38" s="447">
        <f t="shared" si="4"/>
        <v>5.4166666666666641E-2</v>
      </c>
      <c r="J38" s="447">
        <f t="shared" si="5"/>
        <v>5.4166666666666641E-2</v>
      </c>
      <c r="K38" s="447">
        <f t="shared" si="6"/>
        <v>5.4166666666666641E-2</v>
      </c>
      <c r="L38" s="447">
        <f t="shared" si="7"/>
        <v>5.4166666666666641E-2</v>
      </c>
      <c r="M38" s="447">
        <f t="shared" si="8"/>
        <v>5.4166666666666641E-2</v>
      </c>
      <c r="N38" s="447">
        <f t="shared" si="9"/>
        <v>5.4166666666666641E-2</v>
      </c>
      <c r="O38" s="447">
        <f t="shared" si="10"/>
        <v>5.4166666666666641E-2</v>
      </c>
      <c r="P38" s="447">
        <f t="shared" si="11"/>
        <v>5.4166666666666641E-2</v>
      </c>
      <c r="Q38" s="447">
        <f t="shared" si="12"/>
        <v>5.4166666666666641E-2</v>
      </c>
      <c r="R38" s="454"/>
    </row>
    <row r="39" spans="1:36">
      <c r="A39" s="25" t="s">
        <v>485</v>
      </c>
      <c r="B39" s="271"/>
      <c r="C39" s="271"/>
      <c r="D39" s="131">
        <v>0.4</v>
      </c>
      <c r="E39" s="443" t="s">
        <v>490</v>
      </c>
      <c r="F39" s="451">
        <f t="shared" si="13"/>
        <v>5.4861111111111083E-2</v>
      </c>
      <c r="G39" s="447">
        <f t="shared" si="2"/>
        <v>5.4861111111111083E-2</v>
      </c>
      <c r="H39" s="447">
        <f t="shared" si="3"/>
        <v>5.4861111111111083E-2</v>
      </c>
      <c r="I39" s="447">
        <f t="shared" si="4"/>
        <v>5.4861111111111083E-2</v>
      </c>
      <c r="J39" s="447">
        <f t="shared" si="5"/>
        <v>5.4861111111111083E-2</v>
      </c>
      <c r="K39" s="447">
        <f t="shared" si="6"/>
        <v>5.4861111111111083E-2</v>
      </c>
      <c r="L39" s="447">
        <f t="shared" si="7"/>
        <v>5.4861111111111083E-2</v>
      </c>
      <c r="M39" s="447">
        <f t="shared" si="8"/>
        <v>5.4861111111111083E-2</v>
      </c>
      <c r="N39" s="447">
        <f t="shared" si="9"/>
        <v>5.4861111111111083E-2</v>
      </c>
      <c r="O39" s="447">
        <f t="shared" si="10"/>
        <v>5.4861111111111083E-2</v>
      </c>
      <c r="P39" s="447">
        <f t="shared" si="11"/>
        <v>5.4861111111111083E-2</v>
      </c>
      <c r="Q39" s="447">
        <f t="shared" si="12"/>
        <v>5.4861111111111083E-2</v>
      </c>
      <c r="R39" s="452"/>
    </row>
    <row r="40" spans="1:36">
      <c r="A40" s="22" t="s">
        <v>486</v>
      </c>
      <c r="B40" s="270"/>
      <c r="C40" s="270"/>
      <c r="D40" s="133">
        <v>1</v>
      </c>
      <c r="E40" s="455" t="s">
        <v>488</v>
      </c>
      <c r="F40" s="456">
        <f t="shared" si="13"/>
        <v>5.6249999999999974E-2</v>
      </c>
      <c r="G40" s="446">
        <f t="shared" si="2"/>
        <v>5.6249999999999974E-2</v>
      </c>
      <c r="H40" s="446">
        <f t="shared" si="3"/>
        <v>5.6249999999999974E-2</v>
      </c>
      <c r="I40" s="446">
        <f t="shared" si="4"/>
        <v>5.6249999999999974E-2</v>
      </c>
      <c r="J40" s="446">
        <f t="shared" si="5"/>
        <v>5.6249999999999974E-2</v>
      </c>
      <c r="K40" s="446">
        <f t="shared" si="6"/>
        <v>5.6249999999999974E-2</v>
      </c>
      <c r="L40" s="446">
        <f t="shared" si="7"/>
        <v>5.6249999999999974E-2</v>
      </c>
      <c r="M40" s="446">
        <f t="shared" si="8"/>
        <v>5.6249999999999974E-2</v>
      </c>
      <c r="N40" s="446">
        <f t="shared" si="9"/>
        <v>5.6249999999999974E-2</v>
      </c>
      <c r="O40" s="446">
        <f t="shared" si="10"/>
        <v>5.6249999999999974E-2</v>
      </c>
      <c r="P40" s="446">
        <f t="shared" si="11"/>
        <v>5.6249999999999974E-2</v>
      </c>
      <c r="Q40" s="446">
        <f t="shared" si="12"/>
        <v>5.6249999999999974E-2</v>
      </c>
      <c r="R40" s="454"/>
    </row>
    <row r="41" spans="1:36" s="2" customFormat="1">
      <c r="A41" s="78" t="s">
        <v>64</v>
      </c>
      <c r="B41" s="252"/>
      <c r="C41" s="252"/>
      <c r="D41" s="79">
        <f>SUM(D6:D40)</f>
        <v>68.600000000000009</v>
      </c>
      <c r="E41" s="204"/>
      <c r="F41" s="88">
        <f>$D41</f>
        <v>68.600000000000009</v>
      </c>
      <c r="G41" s="457">
        <f t="shared" ref="G41:Q46" si="14">$D41</f>
        <v>68.600000000000009</v>
      </c>
      <c r="H41" s="457">
        <f t="shared" si="14"/>
        <v>68.600000000000009</v>
      </c>
      <c r="I41" s="457">
        <f t="shared" si="14"/>
        <v>68.600000000000009</v>
      </c>
      <c r="J41" s="457">
        <f t="shared" si="14"/>
        <v>68.600000000000009</v>
      </c>
      <c r="K41" s="457">
        <f t="shared" si="14"/>
        <v>68.600000000000009</v>
      </c>
      <c r="L41" s="457">
        <f t="shared" si="14"/>
        <v>68.600000000000009</v>
      </c>
      <c r="M41" s="457">
        <f t="shared" si="14"/>
        <v>68.600000000000009</v>
      </c>
      <c r="N41" s="457">
        <f t="shared" si="14"/>
        <v>68.600000000000009</v>
      </c>
      <c r="O41" s="457">
        <f t="shared" si="14"/>
        <v>68.600000000000009</v>
      </c>
      <c r="P41" s="457">
        <f t="shared" si="14"/>
        <v>68.600000000000009</v>
      </c>
      <c r="Q41" s="457">
        <f t="shared" si="14"/>
        <v>68.600000000000009</v>
      </c>
      <c r="R41" s="45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2" customFormat="1">
      <c r="A42" s="78" t="s">
        <v>498</v>
      </c>
      <c r="B42" s="252"/>
      <c r="C42" s="252"/>
      <c r="D42" s="79">
        <f>SUM(D6:D15)</f>
        <v>20.5</v>
      </c>
      <c r="E42" s="204"/>
      <c r="F42" s="88">
        <f t="shared" ref="F42:F46" si="15">$D42</f>
        <v>20.5</v>
      </c>
      <c r="G42" s="457">
        <f t="shared" si="14"/>
        <v>20.5</v>
      </c>
      <c r="H42" s="457">
        <f t="shared" si="14"/>
        <v>20.5</v>
      </c>
      <c r="I42" s="457">
        <f t="shared" si="14"/>
        <v>20.5</v>
      </c>
      <c r="J42" s="457">
        <f t="shared" si="14"/>
        <v>20.5</v>
      </c>
      <c r="K42" s="457">
        <f t="shared" si="14"/>
        <v>20.5</v>
      </c>
      <c r="L42" s="457">
        <f t="shared" si="14"/>
        <v>20.5</v>
      </c>
      <c r="M42" s="457">
        <f t="shared" si="14"/>
        <v>20.5</v>
      </c>
      <c r="N42" s="457">
        <f t="shared" si="14"/>
        <v>20.5</v>
      </c>
      <c r="O42" s="457">
        <f t="shared" si="14"/>
        <v>20.5</v>
      </c>
      <c r="P42" s="457">
        <f t="shared" si="14"/>
        <v>20.5</v>
      </c>
      <c r="Q42" s="457">
        <f t="shared" si="14"/>
        <v>20.5</v>
      </c>
      <c r="R42" s="45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2" customFormat="1">
      <c r="A43" s="78" t="s">
        <v>505</v>
      </c>
      <c r="B43" s="252"/>
      <c r="C43" s="252"/>
      <c r="D43" s="79">
        <f>SUM(D16:D19)</f>
        <v>13.600000000000001</v>
      </c>
      <c r="E43" s="204"/>
      <c r="F43" s="88">
        <f t="shared" si="15"/>
        <v>13.600000000000001</v>
      </c>
      <c r="G43" s="457">
        <f t="shared" si="14"/>
        <v>13.600000000000001</v>
      </c>
      <c r="H43" s="457">
        <f t="shared" si="14"/>
        <v>13.600000000000001</v>
      </c>
      <c r="I43" s="457">
        <f t="shared" si="14"/>
        <v>13.600000000000001</v>
      </c>
      <c r="J43" s="457">
        <f t="shared" si="14"/>
        <v>13.600000000000001</v>
      </c>
      <c r="K43" s="457">
        <f t="shared" si="14"/>
        <v>13.600000000000001</v>
      </c>
      <c r="L43" s="457">
        <f t="shared" si="14"/>
        <v>13.600000000000001</v>
      </c>
      <c r="M43" s="457">
        <f t="shared" si="14"/>
        <v>13.600000000000001</v>
      </c>
      <c r="N43" s="457">
        <f t="shared" si="14"/>
        <v>13.600000000000001</v>
      </c>
      <c r="O43" s="457">
        <f t="shared" si="14"/>
        <v>13.600000000000001</v>
      </c>
      <c r="P43" s="457">
        <f t="shared" si="14"/>
        <v>13.600000000000001</v>
      </c>
      <c r="Q43" s="457">
        <f t="shared" si="14"/>
        <v>13.600000000000001</v>
      </c>
      <c r="R43" s="45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2" customFormat="1">
      <c r="A44" s="78" t="s">
        <v>506</v>
      </c>
      <c r="B44" s="252"/>
      <c r="C44" s="252"/>
      <c r="D44" s="79">
        <f>SUM(D20:D29)</f>
        <v>20.6</v>
      </c>
      <c r="E44" s="204"/>
      <c r="F44" s="88">
        <f t="shared" si="15"/>
        <v>20.6</v>
      </c>
      <c r="G44" s="457">
        <f t="shared" si="14"/>
        <v>20.6</v>
      </c>
      <c r="H44" s="457">
        <f t="shared" si="14"/>
        <v>20.6</v>
      </c>
      <c r="I44" s="457">
        <f t="shared" si="14"/>
        <v>20.6</v>
      </c>
      <c r="J44" s="457">
        <f t="shared" si="14"/>
        <v>20.6</v>
      </c>
      <c r="K44" s="457">
        <f t="shared" si="14"/>
        <v>20.6</v>
      </c>
      <c r="L44" s="457">
        <f t="shared" si="14"/>
        <v>20.6</v>
      </c>
      <c r="M44" s="457">
        <f t="shared" si="14"/>
        <v>20.6</v>
      </c>
      <c r="N44" s="457">
        <f t="shared" si="14"/>
        <v>20.6</v>
      </c>
      <c r="O44" s="457">
        <f t="shared" si="14"/>
        <v>20.6</v>
      </c>
      <c r="P44" s="457">
        <f t="shared" si="14"/>
        <v>20.6</v>
      </c>
      <c r="Q44" s="457">
        <f t="shared" si="14"/>
        <v>20.6</v>
      </c>
      <c r="R44" s="45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2" customFormat="1">
      <c r="A45" s="78" t="s">
        <v>507</v>
      </c>
      <c r="B45" s="252"/>
      <c r="C45" s="252"/>
      <c r="D45" s="79">
        <f>SUM(D30:D34)</f>
        <v>9.6999999999999993</v>
      </c>
      <c r="E45" s="204"/>
      <c r="F45" s="88">
        <f t="shared" si="15"/>
        <v>9.6999999999999993</v>
      </c>
      <c r="G45" s="457">
        <f t="shared" si="14"/>
        <v>9.6999999999999993</v>
      </c>
      <c r="H45" s="457">
        <f t="shared" si="14"/>
        <v>9.6999999999999993</v>
      </c>
      <c r="I45" s="457">
        <f t="shared" si="14"/>
        <v>9.6999999999999993</v>
      </c>
      <c r="J45" s="457">
        <f t="shared" si="14"/>
        <v>9.6999999999999993</v>
      </c>
      <c r="K45" s="457">
        <f t="shared" si="14"/>
        <v>9.6999999999999993</v>
      </c>
      <c r="L45" s="457">
        <f t="shared" si="14"/>
        <v>9.6999999999999993</v>
      </c>
      <c r="M45" s="457">
        <f t="shared" si="14"/>
        <v>9.6999999999999993</v>
      </c>
      <c r="N45" s="457">
        <f t="shared" si="14"/>
        <v>9.6999999999999993</v>
      </c>
      <c r="O45" s="457">
        <f t="shared" si="14"/>
        <v>9.6999999999999993</v>
      </c>
      <c r="P45" s="457">
        <f t="shared" si="14"/>
        <v>9.6999999999999993</v>
      </c>
      <c r="Q45" s="457">
        <f t="shared" si="14"/>
        <v>9.6999999999999993</v>
      </c>
      <c r="R45" s="458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2" customFormat="1">
      <c r="A46" s="78" t="s">
        <v>508</v>
      </c>
      <c r="B46" s="252"/>
      <c r="C46" s="252"/>
      <c r="D46" s="79">
        <f>SUM(D35:D40)</f>
        <v>4.1999999999999993</v>
      </c>
      <c r="E46" s="204"/>
      <c r="F46" s="88">
        <f t="shared" si="15"/>
        <v>4.1999999999999993</v>
      </c>
      <c r="G46" s="457">
        <f t="shared" si="14"/>
        <v>4.1999999999999993</v>
      </c>
      <c r="H46" s="457">
        <f t="shared" si="14"/>
        <v>4.1999999999999993</v>
      </c>
      <c r="I46" s="457">
        <f t="shared" si="14"/>
        <v>4.1999999999999993</v>
      </c>
      <c r="J46" s="457">
        <f t="shared" si="14"/>
        <v>4.1999999999999993</v>
      </c>
      <c r="K46" s="457">
        <f t="shared" si="14"/>
        <v>4.1999999999999993</v>
      </c>
      <c r="L46" s="457">
        <f t="shared" si="14"/>
        <v>4.1999999999999993</v>
      </c>
      <c r="M46" s="457">
        <f t="shared" si="14"/>
        <v>4.1999999999999993</v>
      </c>
      <c r="N46" s="457">
        <f t="shared" si="14"/>
        <v>4.1999999999999993</v>
      </c>
      <c r="O46" s="457">
        <f t="shared" si="14"/>
        <v>4.1999999999999993</v>
      </c>
      <c r="P46" s="457">
        <f t="shared" si="14"/>
        <v>4.1999999999999993</v>
      </c>
      <c r="Q46" s="457">
        <f t="shared" si="14"/>
        <v>4.1999999999999993</v>
      </c>
      <c r="R46" s="45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B47" s="28"/>
      <c r="C47" s="2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36" s="2" customFormat="1" ht="12.75">
      <c r="A48" s="5" t="s">
        <v>77</v>
      </c>
      <c r="B48" s="251" t="s">
        <v>248</v>
      </c>
      <c r="C48" s="251" t="s">
        <v>247</v>
      </c>
      <c r="D48" s="440" t="s">
        <v>0</v>
      </c>
      <c r="E48" s="441" t="s">
        <v>424</v>
      </c>
      <c r="F48" s="444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5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18">
      <c r="A49" s="33" t="s">
        <v>494</v>
      </c>
      <c r="B49" s="270"/>
      <c r="C49" s="270"/>
      <c r="D49" s="96" t="s">
        <v>1</v>
      </c>
      <c r="E49" s="442" t="s">
        <v>487</v>
      </c>
      <c r="F49" s="448">
        <v>0</v>
      </c>
      <c r="G49" s="449">
        <v>0</v>
      </c>
      <c r="H49" s="449">
        <v>0</v>
      </c>
      <c r="I49" s="449">
        <v>0</v>
      </c>
      <c r="J49" s="449">
        <v>0</v>
      </c>
      <c r="K49" s="449">
        <v>0</v>
      </c>
      <c r="L49" s="449">
        <v>0</v>
      </c>
      <c r="M49" s="449">
        <v>0</v>
      </c>
      <c r="N49" s="449">
        <v>0</v>
      </c>
      <c r="O49" s="449">
        <v>0</v>
      </c>
      <c r="P49" s="449">
        <v>0</v>
      </c>
      <c r="Q49" s="449">
        <v>0</v>
      </c>
      <c r="R49" s="450"/>
    </row>
    <row r="50" spans="1:18">
      <c r="A50" s="25" t="s">
        <v>495</v>
      </c>
      <c r="B50" s="271"/>
      <c r="C50" s="271"/>
      <c r="D50" s="131">
        <v>1</v>
      </c>
      <c r="E50" s="443" t="s">
        <v>488</v>
      </c>
      <c r="F50" s="451">
        <f>F49+$E50</f>
        <v>1.3888888888888889E-3</v>
      </c>
      <c r="G50" s="447">
        <f t="shared" ref="G50:Q81" si="16">G49+$E50</f>
        <v>1.3888888888888889E-3</v>
      </c>
      <c r="H50" s="447">
        <f t="shared" si="16"/>
        <v>1.3888888888888889E-3</v>
      </c>
      <c r="I50" s="447">
        <f t="shared" si="16"/>
        <v>1.3888888888888889E-3</v>
      </c>
      <c r="J50" s="447">
        <f t="shared" si="16"/>
        <v>1.3888888888888889E-3</v>
      </c>
      <c r="K50" s="447">
        <f t="shared" si="16"/>
        <v>1.3888888888888889E-3</v>
      </c>
      <c r="L50" s="447">
        <f t="shared" si="16"/>
        <v>1.3888888888888889E-3</v>
      </c>
      <c r="M50" s="447">
        <f t="shared" si="16"/>
        <v>1.3888888888888889E-3</v>
      </c>
      <c r="N50" s="447">
        <f t="shared" si="16"/>
        <v>1.3888888888888889E-3</v>
      </c>
      <c r="O50" s="447">
        <f t="shared" si="16"/>
        <v>1.3888888888888889E-3</v>
      </c>
      <c r="P50" s="447">
        <f t="shared" si="16"/>
        <v>1.3888888888888889E-3</v>
      </c>
      <c r="Q50" s="447">
        <f t="shared" si="16"/>
        <v>1.3888888888888889E-3</v>
      </c>
      <c r="R50" s="452"/>
    </row>
    <row r="51" spans="1:18">
      <c r="A51" s="25" t="s">
        <v>496</v>
      </c>
      <c r="B51" s="271"/>
      <c r="C51" s="271"/>
      <c r="D51" s="131">
        <v>0.4</v>
      </c>
      <c r="E51" s="443" t="s">
        <v>490</v>
      </c>
      <c r="F51" s="451">
        <f t="shared" ref="F51:F65" si="17">F50+$E51</f>
        <v>2.0833333333333333E-3</v>
      </c>
      <c r="G51" s="447">
        <f t="shared" ref="G51:G65" si="18">G50+$E51</f>
        <v>2.0833333333333333E-3</v>
      </c>
      <c r="H51" s="447">
        <f t="shared" ref="H51:H65" si="19">H50+$E51</f>
        <v>2.0833333333333333E-3</v>
      </c>
      <c r="I51" s="447">
        <f t="shared" ref="I51:I65" si="20">I50+$E51</f>
        <v>2.0833333333333333E-3</v>
      </c>
      <c r="J51" s="447">
        <f t="shared" ref="J51:J65" si="21">J50+$E51</f>
        <v>2.0833333333333333E-3</v>
      </c>
      <c r="K51" s="447">
        <f t="shared" ref="K51:K65" si="22">K50+$E51</f>
        <v>2.0833333333333333E-3</v>
      </c>
      <c r="L51" s="447">
        <f t="shared" ref="L51:L65" si="23">L50+$E51</f>
        <v>2.0833333333333333E-3</v>
      </c>
      <c r="M51" s="447">
        <f t="shared" ref="M51:M65" si="24">M50+$E51</f>
        <v>2.0833333333333333E-3</v>
      </c>
      <c r="N51" s="447">
        <f t="shared" ref="N51:N65" si="25">N50+$E51</f>
        <v>2.0833333333333333E-3</v>
      </c>
      <c r="O51" s="447">
        <f t="shared" ref="O51:O65" si="26">O50+$E51</f>
        <v>2.0833333333333333E-3</v>
      </c>
      <c r="P51" s="447">
        <f t="shared" ref="P51:P65" si="27">P50+$E51</f>
        <v>2.0833333333333333E-3</v>
      </c>
      <c r="Q51" s="447">
        <f t="shared" ref="Q51:Q65" si="28">Q50+$E51</f>
        <v>2.0833333333333333E-3</v>
      </c>
      <c r="R51" s="452"/>
    </row>
    <row r="52" spans="1:18">
      <c r="A52" s="25" t="s">
        <v>497</v>
      </c>
      <c r="B52" s="271"/>
      <c r="C52" s="271"/>
      <c r="D52" s="131">
        <v>0.3</v>
      </c>
      <c r="E52" s="443" t="s">
        <v>490</v>
      </c>
      <c r="F52" s="451">
        <f t="shared" si="17"/>
        <v>2.7777777777777779E-3</v>
      </c>
      <c r="G52" s="447">
        <f t="shared" si="18"/>
        <v>2.7777777777777779E-3</v>
      </c>
      <c r="H52" s="447">
        <f t="shared" si="19"/>
        <v>2.7777777777777779E-3</v>
      </c>
      <c r="I52" s="447">
        <f t="shared" si="20"/>
        <v>2.7777777777777779E-3</v>
      </c>
      <c r="J52" s="447">
        <f t="shared" si="21"/>
        <v>2.7777777777777779E-3</v>
      </c>
      <c r="K52" s="447">
        <f t="shared" si="22"/>
        <v>2.7777777777777779E-3</v>
      </c>
      <c r="L52" s="447">
        <f t="shared" si="23"/>
        <v>2.7777777777777779E-3</v>
      </c>
      <c r="M52" s="447">
        <f t="shared" si="24"/>
        <v>2.7777777777777779E-3</v>
      </c>
      <c r="N52" s="447">
        <f t="shared" si="25"/>
        <v>2.7777777777777779E-3</v>
      </c>
      <c r="O52" s="447">
        <f t="shared" si="26"/>
        <v>2.7777777777777779E-3</v>
      </c>
      <c r="P52" s="447">
        <f t="shared" si="27"/>
        <v>2.7777777777777779E-3</v>
      </c>
      <c r="Q52" s="447">
        <f t="shared" si="28"/>
        <v>2.7777777777777779E-3</v>
      </c>
      <c r="R52" s="452"/>
    </row>
    <row r="53" spans="1:18">
      <c r="A53" s="25" t="s">
        <v>482</v>
      </c>
      <c r="B53" s="271"/>
      <c r="C53" s="271"/>
      <c r="D53" s="131">
        <v>0.7</v>
      </c>
      <c r="E53" s="443" t="s">
        <v>490</v>
      </c>
      <c r="F53" s="451">
        <f t="shared" si="17"/>
        <v>3.4722222222222225E-3</v>
      </c>
      <c r="G53" s="447">
        <f t="shared" si="18"/>
        <v>3.4722222222222225E-3</v>
      </c>
      <c r="H53" s="447">
        <f t="shared" si="19"/>
        <v>3.4722222222222225E-3</v>
      </c>
      <c r="I53" s="447">
        <f t="shared" si="20"/>
        <v>3.4722222222222225E-3</v>
      </c>
      <c r="J53" s="447">
        <f t="shared" si="21"/>
        <v>3.4722222222222225E-3</v>
      </c>
      <c r="K53" s="447">
        <f t="shared" si="22"/>
        <v>3.4722222222222225E-3</v>
      </c>
      <c r="L53" s="447">
        <f t="shared" si="23"/>
        <v>3.4722222222222225E-3</v>
      </c>
      <c r="M53" s="447">
        <f t="shared" si="24"/>
        <v>3.4722222222222225E-3</v>
      </c>
      <c r="N53" s="447">
        <f t="shared" si="25"/>
        <v>3.4722222222222225E-3</v>
      </c>
      <c r="O53" s="447">
        <f t="shared" si="26"/>
        <v>3.4722222222222225E-3</v>
      </c>
      <c r="P53" s="447">
        <f t="shared" si="27"/>
        <v>3.4722222222222225E-3</v>
      </c>
      <c r="Q53" s="447">
        <f t="shared" si="28"/>
        <v>3.4722222222222225E-3</v>
      </c>
      <c r="R53" s="452"/>
    </row>
    <row r="54" spans="1:18">
      <c r="A54" s="25" t="s">
        <v>481</v>
      </c>
      <c r="B54" s="271"/>
      <c r="C54" s="271"/>
      <c r="D54" s="131">
        <v>0.9</v>
      </c>
      <c r="E54" s="443" t="s">
        <v>488</v>
      </c>
      <c r="F54" s="451">
        <f t="shared" si="17"/>
        <v>4.8611111111111112E-3</v>
      </c>
      <c r="G54" s="447">
        <f t="shared" si="18"/>
        <v>4.8611111111111112E-3</v>
      </c>
      <c r="H54" s="447">
        <f t="shared" si="19"/>
        <v>4.8611111111111112E-3</v>
      </c>
      <c r="I54" s="447">
        <f t="shared" si="20"/>
        <v>4.8611111111111112E-3</v>
      </c>
      <c r="J54" s="447">
        <f t="shared" si="21"/>
        <v>4.8611111111111112E-3</v>
      </c>
      <c r="K54" s="447">
        <f t="shared" si="22"/>
        <v>4.8611111111111112E-3</v>
      </c>
      <c r="L54" s="447">
        <f t="shared" si="23"/>
        <v>4.8611111111111112E-3</v>
      </c>
      <c r="M54" s="447">
        <f t="shared" si="24"/>
        <v>4.8611111111111112E-3</v>
      </c>
      <c r="N54" s="447">
        <f t="shared" si="25"/>
        <v>4.8611111111111112E-3</v>
      </c>
      <c r="O54" s="447">
        <f t="shared" si="26"/>
        <v>4.8611111111111112E-3</v>
      </c>
      <c r="P54" s="447">
        <f t="shared" si="27"/>
        <v>4.8611111111111112E-3</v>
      </c>
      <c r="Q54" s="447">
        <f t="shared" si="28"/>
        <v>4.8611111111111112E-3</v>
      </c>
      <c r="R54" s="452"/>
    </row>
    <row r="55" spans="1:18">
      <c r="A55" s="25" t="s">
        <v>480</v>
      </c>
      <c r="B55" s="271"/>
      <c r="C55" s="271"/>
      <c r="D55" s="131">
        <v>0.9</v>
      </c>
      <c r="E55" s="443" t="s">
        <v>488</v>
      </c>
      <c r="F55" s="451">
        <f t="shared" si="17"/>
        <v>6.2500000000000003E-3</v>
      </c>
      <c r="G55" s="447">
        <f t="shared" si="18"/>
        <v>6.2500000000000003E-3</v>
      </c>
      <c r="H55" s="447">
        <f t="shared" si="19"/>
        <v>6.2500000000000003E-3</v>
      </c>
      <c r="I55" s="447">
        <f t="shared" si="20"/>
        <v>6.2500000000000003E-3</v>
      </c>
      <c r="J55" s="447">
        <f t="shared" si="21"/>
        <v>6.2500000000000003E-3</v>
      </c>
      <c r="K55" s="447">
        <f t="shared" si="22"/>
        <v>6.2500000000000003E-3</v>
      </c>
      <c r="L55" s="447">
        <f t="shared" si="23"/>
        <v>6.2500000000000003E-3</v>
      </c>
      <c r="M55" s="447">
        <f t="shared" si="24"/>
        <v>6.2500000000000003E-3</v>
      </c>
      <c r="N55" s="447">
        <f t="shared" si="25"/>
        <v>6.2500000000000003E-3</v>
      </c>
      <c r="O55" s="447">
        <f t="shared" si="26"/>
        <v>6.2500000000000003E-3</v>
      </c>
      <c r="P55" s="447">
        <f t="shared" si="27"/>
        <v>6.2500000000000003E-3</v>
      </c>
      <c r="Q55" s="447">
        <f t="shared" si="28"/>
        <v>6.2500000000000003E-3</v>
      </c>
      <c r="R55" s="452"/>
    </row>
    <row r="56" spans="1:18">
      <c r="A56" s="25" t="s">
        <v>479</v>
      </c>
      <c r="B56" s="271"/>
      <c r="C56" s="271"/>
      <c r="D56" s="131">
        <v>0.6</v>
      </c>
      <c r="E56" s="443" t="s">
        <v>490</v>
      </c>
      <c r="F56" s="451">
        <f t="shared" si="17"/>
        <v>6.9444444444444449E-3</v>
      </c>
      <c r="G56" s="447">
        <f t="shared" si="18"/>
        <v>6.9444444444444449E-3</v>
      </c>
      <c r="H56" s="447">
        <f t="shared" si="19"/>
        <v>6.9444444444444449E-3</v>
      </c>
      <c r="I56" s="447">
        <f t="shared" si="20"/>
        <v>6.9444444444444449E-3</v>
      </c>
      <c r="J56" s="447">
        <f t="shared" si="21"/>
        <v>6.9444444444444449E-3</v>
      </c>
      <c r="K56" s="447">
        <f t="shared" si="22"/>
        <v>6.9444444444444449E-3</v>
      </c>
      <c r="L56" s="447">
        <f t="shared" si="23"/>
        <v>6.9444444444444449E-3</v>
      </c>
      <c r="M56" s="447">
        <f t="shared" si="24"/>
        <v>6.9444444444444449E-3</v>
      </c>
      <c r="N56" s="447">
        <f t="shared" si="25"/>
        <v>6.9444444444444449E-3</v>
      </c>
      <c r="O56" s="447">
        <f t="shared" si="26"/>
        <v>6.9444444444444449E-3</v>
      </c>
      <c r="P56" s="447">
        <f t="shared" si="27"/>
        <v>6.9444444444444449E-3</v>
      </c>
      <c r="Q56" s="447">
        <f t="shared" si="28"/>
        <v>6.9444444444444449E-3</v>
      </c>
      <c r="R56" s="452"/>
    </row>
    <row r="57" spans="1:18">
      <c r="A57" s="25" t="s">
        <v>478</v>
      </c>
      <c r="B57" s="271"/>
      <c r="C57" s="271"/>
      <c r="D57" s="131">
        <v>2.4</v>
      </c>
      <c r="E57" s="443" t="s">
        <v>492</v>
      </c>
      <c r="F57" s="451">
        <f t="shared" si="17"/>
        <v>9.0277777777777787E-3</v>
      </c>
      <c r="G57" s="447">
        <f t="shared" si="18"/>
        <v>9.0277777777777787E-3</v>
      </c>
      <c r="H57" s="447">
        <f t="shared" si="19"/>
        <v>9.0277777777777787E-3</v>
      </c>
      <c r="I57" s="447">
        <f t="shared" si="20"/>
        <v>9.0277777777777787E-3</v>
      </c>
      <c r="J57" s="447">
        <f t="shared" si="21"/>
        <v>9.0277777777777787E-3</v>
      </c>
      <c r="K57" s="447">
        <f t="shared" si="22"/>
        <v>9.0277777777777787E-3</v>
      </c>
      <c r="L57" s="447">
        <f t="shared" si="23"/>
        <v>9.0277777777777787E-3</v>
      </c>
      <c r="M57" s="447">
        <f t="shared" si="24"/>
        <v>9.0277777777777787E-3</v>
      </c>
      <c r="N57" s="447">
        <f t="shared" si="25"/>
        <v>9.0277777777777787E-3</v>
      </c>
      <c r="O57" s="447">
        <f t="shared" si="26"/>
        <v>9.0277777777777787E-3</v>
      </c>
      <c r="P57" s="447">
        <f t="shared" si="27"/>
        <v>9.0277777777777787E-3</v>
      </c>
      <c r="Q57" s="447">
        <f t="shared" si="28"/>
        <v>9.0277777777777787E-3</v>
      </c>
      <c r="R57" s="452"/>
    </row>
    <row r="58" spans="1:18">
      <c r="A58" s="25" t="s">
        <v>477</v>
      </c>
      <c r="B58" s="271"/>
      <c r="C58" s="271"/>
      <c r="D58" s="131">
        <v>1.3</v>
      </c>
      <c r="E58" s="443" t="s">
        <v>488</v>
      </c>
      <c r="F58" s="451">
        <f t="shared" si="17"/>
        <v>1.0416666666666668E-2</v>
      </c>
      <c r="G58" s="447">
        <f t="shared" si="18"/>
        <v>1.0416666666666668E-2</v>
      </c>
      <c r="H58" s="447">
        <f t="shared" si="19"/>
        <v>1.0416666666666668E-2</v>
      </c>
      <c r="I58" s="447">
        <f t="shared" si="20"/>
        <v>1.0416666666666668E-2</v>
      </c>
      <c r="J58" s="447">
        <f t="shared" si="21"/>
        <v>1.0416666666666668E-2</v>
      </c>
      <c r="K58" s="447">
        <f t="shared" si="22"/>
        <v>1.0416666666666668E-2</v>
      </c>
      <c r="L58" s="447">
        <f t="shared" si="23"/>
        <v>1.0416666666666668E-2</v>
      </c>
      <c r="M58" s="447">
        <f t="shared" si="24"/>
        <v>1.0416666666666668E-2</v>
      </c>
      <c r="N58" s="447">
        <f t="shared" si="25"/>
        <v>1.0416666666666668E-2</v>
      </c>
      <c r="O58" s="447">
        <f t="shared" si="26"/>
        <v>1.0416666666666668E-2</v>
      </c>
      <c r="P58" s="447">
        <f t="shared" si="27"/>
        <v>1.0416666666666668E-2</v>
      </c>
      <c r="Q58" s="447">
        <f t="shared" si="28"/>
        <v>1.0416666666666668E-2</v>
      </c>
      <c r="R58" s="452"/>
    </row>
    <row r="59" spans="1:18">
      <c r="A59" s="25" t="s">
        <v>476</v>
      </c>
      <c r="B59" s="271"/>
      <c r="C59" s="271"/>
      <c r="D59" s="131">
        <v>1.8</v>
      </c>
      <c r="E59" s="443" t="s">
        <v>488</v>
      </c>
      <c r="F59" s="451">
        <f t="shared" si="17"/>
        <v>1.1805555555555557E-2</v>
      </c>
      <c r="G59" s="447">
        <f t="shared" si="18"/>
        <v>1.1805555555555557E-2</v>
      </c>
      <c r="H59" s="447">
        <f t="shared" si="19"/>
        <v>1.1805555555555557E-2</v>
      </c>
      <c r="I59" s="447">
        <f t="shared" si="20"/>
        <v>1.1805555555555557E-2</v>
      </c>
      <c r="J59" s="447">
        <f t="shared" si="21"/>
        <v>1.1805555555555557E-2</v>
      </c>
      <c r="K59" s="447">
        <f t="shared" si="22"/>
        <v>1.1805555555555557E-2</v>
      </c>
      <c r="L59" s="447">
        <f t="shared" si="23"/>
        <v>1.1805555555555557E-2</v>
      </c>
      <c r="M59" s="447">
        <f t="shared" si="24"/>
        <v>1.1805555555555557E-2</v>
      </c>
      <c r="N59" s="447">
        <f t="shared" si="25"/>
        <v>1.1805555555555557E-2</v>
      </c>
      <c r="O59" s="447">
        <f t="shared" si="26"/>
        <v>1.1805555555555557E-2</v>
      </c>
      <c r="P59" s="447">
        <f t="shared" si="27"/>
        <v>1.1805555555555557E-2</v>
      </c>
      <c r="Q59" s="447">
        <f t="shared" si="28"/>
        <v>1.1805555555555557E-2</v>
      </c>
      <c r="R59" s="452"/>
    </row>
    <row r="60" spans="1:18">
      <c r="A60" s="25" t="s">
        <v>475</v>
      </c>
      <c r="B60" s="271"/>
      <c r="C60" s="271"/>
      <c r="D60" s="131">
        <v>3.6</v>
      </c>
      <c r="E60" s="443" t="s">
        <v>493</v>
      </c>
      <c r="F60" s="451">
        <f t="shared" si="17"/>
        <v>1.4583333333333335E-2</v>
      </c>
      <c r="G60" s="447">
        <f t="shared" si="18"/>
        <v>1.4583333333333335E-2</v>
      </c>
      <c r="H60" s="447">
        <f t="shared" si="19"/>
        <v>1.4583333333333335E-2</v>
      </c>
      <c r="I60" s="447">
        <f t="shared" si="20"/>
        <v>1.4583333333333335E-2</v>
      </c>
      <c r="J60" s="447">
        <f t="shared" si="21"/>
        <v>1.4583333333333335E-2</v>
      </c>
      <c r="K60" s="447">
        <f t="shared" si="22"/>
        <v>1.4583333333333335E-2</v>
      </c>
      <c r="L60" s="447">
        <f t="shared" si="23"/>
        <v>1.4583333333333335E-2</v>
      </c>
      <c r="M60" s="447">
        <f t="shared" si="24"/>
        <v>1.4583333333333335E-2</v>
      </c>
      <c r="N60" s="447">
        <f t="shared" si="25"/>
        <v>1.4583333333333335E-2</v>
      </c>
      <c r="O60" s="447">
        <f t="shared" si="26"/>
        <v>1.4583333333333335E-2</v>
      </c>
      <c r="P60" s="447">
        <f t="shared" si="27"/>
        <v>1.4583333333333335E-2</v>
      </c>
      <c r="Q60" s="447">
        <f t="shared" si="28"/>
        <v>1.4583333333333335E-2</v>
      </c>
      <c r="R60" s="452"/>
    </row>
    <row r="61" spans="1:18">
      <c r="A61" s="25" t="s">
        <v>474</v>
      </c>
      <c r="B61" s="271"/>
      <c r="C61" s="271"/>
      <c r="D61" s="131">
        <v>4</v>
      </c>
      <c r="E61" s="443" t="s">
        <v>493</v>
      </c>
      <c r="F61" s="451">
        <f t="shared" si="17"/>
        <v>1.7361111111111112E-2</v>
      </c>
      <c r="G61" s="447">
        <f t="shared" si="18"/>
        <v>1.7361111111111112E-2</v>
      </c>
      <c r="H61" s="447">
        <f t="shared" si="19"/>
        <v>1.7361111111111112E-2</v>
      </c>
      <c r="I61" s="447">
        <f t="shared" si="20"/>
        <v>1.7361111111111112E-2</v>
      </c>
      <c r="J61" s="447">
        <f t="shared" si="21"/>
        <v>1.7361111111111112E-2</v>
      </c>
      <c r="K61" s="447">
        <f t="shared" si="22"/>
        <v>1.7361111111111112E-2</v>
      </c>
      <c r="L61" s="447">
        <f t="shared" si="23"/>
        <v>1.7361111111111112E-2</v>
      </c>
      <c r="M61" s="447">
        <f t="shared" si="24"/>
        <v>1.7361111111111112E-2</v>
      </c>
      <c r="N61" s="447">
        <f t="shared" si="25"/>
        <v>1.7361111111111112E-2</v>
      </c>
      <c r="O61" s="447">
        <f t="shared" si="26"/>
        <v>1.7361111111111112E-2</v>
      </c>
      <c r="P61" s="447">
        <f t="shared" si="27"/>
        <v>1.7361111111111112E-2</v>
      </c>
      <c r="Q61" s="447">
        <f t="shared" si="28"/>
        <v>1.7361111111111112E-2</v>
      </c>
      <c r="R61" s="452"/>
    </row>
    <row r="62" spans="1:18">
      <c r="A62" s="25" t="s">
        <v>473</v>
      </c>
      <c r="B62" s="271"/>
      <c r="C62" s="271"/>
      <c r="D62" s="131">
        <v>3</v>
      </c>
      <c r="E62" s="443" t="s">
        <v>492</v>
      </c>
      <c r="F62" s="451">
        <f t="shared" si="17"/>
        <v>1.9444444444444445E-2</v>
      </c>
      <c r="G62" s="447">
        <f t="shared" si="18"/>
        <v>1.9444444444444445E-2</v>
      </c>
      <c r="H62" s="447">
        <f t="shared" si="19"/>
        <v>1.9444444444444445E-2</v>
      </c>
      <c r="I62" s="447">
        <f t="shared" si="20"/>
        <v>1.9444444444444445E-2</v>
      </c>
      <c r="J62" s="447">
        <f t="shared" si="21"/>
        <v>1.9444444444444445E-2</v>
      </c>
      <c r="K62" s="447">
        <f t="shared" si="22"/>
        <v>1.9444444444444445E-2</v>
      </c>
      <c r="L62" s="447">
        <f t="shared" si="23"/>
        <v>1.9444444444444445E-2</v>
      </c>
      <c r="M62" s="447">
        <f t="shared" si="24"/>
        <v>1.9444444444444445E-2</v>
      </c>
      <c r="N62" s="447">
        <f t="shared" si="25"/>
        <v>1.9444444444444445E-2</v>
      </c>
      <c r="O62" s="447">
        <f t="shared" si="26"/>
        <v>1.9444444444444445E-2</v>
      </c>
      <c r="P62" s="447">
        <f t="shared" si="27"/>
        <v>1.9444444444444445E-2</v>
      </c>
      <c r="Q62" s="447">
        <f t="shared" si="28"/>
        <v>1.9444444444444445E-2</v>
      </c>
      <c r="R62" s="452"/>
    </row>
    <row r="63" spans="1:18">
      <c r="A63" s="25" t="s">
        <v>472</v>
      </c>
      <c r="B63" s="271"/>
      <c r="C63" s="271"/>
      <c r="D63" s="131">
        <v>1</v>
      </c>
      <c r="E63" s="443" t="s">
        <v>488</v>
      </c>
      <c r="F63" s="451">
        <f t="shared" si="17"/>
        <v>2.0833333333333332E-2</v>
      </c>
      <c r="G63" s="447">
        <f t="shared" si="18"/>
        <v>2.0833333333333332E-2</v>
      </c>
      <c r="H63" s="447">
        <f t="shared" si="19"/>
        <v>2.0833333333333332E-2</v>
      </c>
      <c r="I63" s="447">
        <f t="shared" si="20"/>
        <v>2.0833333333333332E-2</v>
      </c>
      <c r="J63" s="447">
        <f t="shared" si="21"/>
        <v>2.0833333333333332E-2</v>
      </c>
      <c r="K63" s="447">
        <f t="shared" si="22"/>
        <v>2.0833333333333332E-2</v>
      </c>
      <c r="L63" s="447">
        <f t="shared" si="23"/>
        <v>2.0833333333333332E-2</v>
      </c>
      <c r="M63" s="447">
        <f t="shared" si="24"/>
        <v>2.0833333333333332E-2</v>
      </c>
      <c r="N63" s="447">
        <f t="shared" si="25"/>
        <v>2.0833333333333332E-2</v>
      </c>
      <c r="O63" s="447">
        <f t="shared" si="26"/>
        <v>2.0833333333333332E-2</v>
      </c>
      <c r="P63" s="447">
        <f t="shared" si="27"/>
        <v>2.0833333333333332E-2</v>
      </c>
      <c r="Q63" s="447">
        <f t="shared" si="28"/>
        <v>2.0833333333333332E-2</v>
      </c>
      <c r="R63" s="452"/>
    </row>
    <row r="64" spans="1:18">
      <c r="A64" s="25" t="s">
        <v>471</v>
      </c>
      <c r="B64" s="271"/>
      <c r="C64" s="271"/>
      <c r="D64" s="131">
        <v>1</v>
      </c>
      <c r="E64" s="443" t="s">
        <v>488</v>
      </c>
      <c r="F64" s="451">
        <f t="shared" si="17"/>
        <v>2.222222222222222E-2</v>
      </c>
      <c r="G64" s="447">
        <f t="shared" si="18"/>
        <v>2.222222222222222E-2</v>
      </c>
      <c r="H64" s="447">
        <f t="shared" si="19"/>
        <v>2.222222222222222E-2</v>
      </c>
      <c r="I64" s="447">
        <f t="shared" si="20"/>
        <v>2.222222222222222E-2</v>
      </c>
      <c r="J64" s="447">
        <f t="shared" si="21"/>
        <v>2.222222222222222E-2</v>
      </c>
      <c r="K64" s="447">
        <f t="shared" si="22"/>
        <v>2.222222222222222E-2</v>
      </c>
      <c r="L64" s="447">
        <f t="shared" si="23"/>
        <v>2.222222222222222E-2</v>
      </c>
      <c r="M64" s="447">
        <f t="shared" si="24"/>
        <v>2.222222222222222E-2</v>
      </c>
      <c r="N64" s="447">
        <f t="shared" si="25"/>
        <v>2.222222222222222E-2</v>
      </c>
      <c r="O64" s="447">
        <f t="shared" si="26"/>
        <v>2.222222222222222E-2</v>
      </c>
      <c r="P64" s="447">
        <f t="shared" si="27"/>
        <v>2.222222222222222E-2</v>
      </c>
      <c r="Q64" s="447">
        <f t="shared" si="28"/>
        <v>2.222222222222222E-2</v>
      </c>
      <c r="R64" s="452"/>
    </row>
    <row r="65" spans="1:36">
      <c r="A65" s="25" t="s">
        <v>470</v>
      </c>
      <c r="B65" s="271"/>
      <c r="C65" s="271"/>
      <c r="D65" s="131">
        <v>3.5</v>
      </c>
      <c r="E65" s="443" t="s">
        <v>492</v>
      </c>
      <c r="F65" s="451">
        <f t="shared" si="17"/>
        <v>2.4305555555555552E-2</v>
      </c>
      <c r="G65" s="447">
        <f t="shared" si="18"/>
        <v>2.4305555555555552E-2</v>
      </c>
      <c r="H65" s="447">
        <f t="shared" si="19"/>
        <v>2.4305555555555552E-2</v>
      </c>
      <c r="I65" s="447">
        <f t="shared" si="20"/>
        <v>2.4305555555555552E-2</v>
      </c>
      <c r="J65" s="447">
        <f t="shared" si="21"/>
        <v>2.4305555555555552E-2</v>
      </c>
      <c r="K65" s="447">
        <f t="shared" si="22"/>
        <v>2.4305555555555552E-2</v>
      </c>
      <c r="L65" s="447">
        <f t="shared" si="23"/>
        <v>2.4305555555555552E-2</v>
      </c>
      <c r="M65" s="447">
        <f t="shared" si="24"/>
        <v>2.4305555555555552E-2</v>
      </c>
      <c r="N65" s="447">
        <f t="shared" si="25"/>
        <v>2.4305555555555552E-2</v>
      </c>
      <c r="O65" s="447">
        <f t="shared" si="26"/>
        <v>2.4305555555555552E-2</v>
      </c>
      <c r="P65" s="447">
        <f t="shared" si="27"/>
        <v>2.4305555555555552E-2</v>
      </c>
      <c r="Q65" s="447">
        <f t="shared" si="28"/>
        <v>2.4305555555555552E-2</v>
      </c>
      <c r="R65" s="452"/>
    </row>
    <row r="66" spans="1:36">
      <c r="A66" s="25" t="s">
        <v>469</v>
      </c>
      <c r="B66" s="271"/>
      <c r="C66" s="271"/>
      <c r="D66" s="131">
        <v>1</v>
      </c>
      <c r="E66" s="443" t="s">
        <v>490</v>
      </c>
      <c r="F66" s="451">
        <f t="shared" ref="F66:Q83" si="29">F65+$E66</f>
        <v>2.4999999999999998E-2</v>
      </c>
      <c r="G66" s="447">
        <f t="shared" si="16"/>
        <v>2.4999999999999998E-2</v>
      </c>
      <c r="H66" s="447">
        <f t="shared" si="16"/>
        <v>2.4999999999999998E-2</v>
      </c>
      <c r="I66" s="447">
        <f t="shared" si="16"/>
        <v>2.4999999999999998E-2</v>
      </c>
      <c r="J66" s="447">
        <f t="shared" si="16"/>
        <v>2.4999999999999998E-2</v>
      </c>
      <c r="K66" s="447">
        <f t="shared" si="16"/>
        <v>2.4999999999999998E-2</v>
      </c>
      <c r="L66" s="447">
        <f t="shared" si="16"/>
        <v>2.4999999999999998E-2</v>
      </c>
      <c r="M66" s="447">
        <f t="shared" si="16"/>
        <v>2.4999999999999998E-2</v>
      </c>
      <c r="N66" s="447">
        <f t="shared" si="16"/>
        <v>2.4999999999999998E-2</v>
      </c>
      <c r="O66" s="447">
        <f t="shared" si="16"/>
        <v>2.4999999999999998E-2</v>
      </c>
      <c r="P66" s="447">
        <f t="shared" si="16"/>
        <v>2.4999999999999998E-2</v>
      </c>
      <c r="Q66" s="447">
        <f t="shared" si="16"/>
        <v>2.4999999999999998E-2</v>
      </c>
      <c r="R66" s="452"/>
    </row>
    <row r="67" spans="1:36">
      <c r="A67" s="25" t="s">
        <v>468</v>
      </c>
      <c r="B67" s="271"/>
      <c r="C67" s="271"/>
      <c r="D67" s="131">
        <v>2</v>
      </c>
      <c r="E67" s="443" t="s">
        <v>488</v>
      </c>
      <c r="F67" s="451">
        <f t="shared" si="29"/>
        <v>2.6388888888888885E-2</v>
      </c>
      <c r="G67" s="447">
        <f t="shared" si="16"/>
        <v>2.6388888888888885E-2</v>
      </c>
      <c r="H67" s="447">
        <f t="shared" si="16"/>
        <v>2.6388888888888885E-2</v>
      </c>
      <c r="I67" s="447">
        <f t="shared" si="16"/>
        <v>2.6388888888888885E-2</v>
      </c>
      <c r="J67" s="447">
        <f t="shared" si="16"/>
        <v>2.6388888888888885E-2</v>
      </c>
      <c r="K67" s="447">
        <f t="shared" si="16"/>
        <v>2.6388888888888885E-2</v>
      </c>
      <c r="L67" s="447">
        <f t="shared" si="16"/>
        <v>2.6388888888888885E-2</v>
      </c>
      <c r="M67" s="447">
        <f t="shared" si="16"/>
        <v>2.6388888888888885E-2</v>
      </c>
      <c r="N67" s="447">
        <f t="shared" si="16"/>
        <v>2.6388888888888885E-2</v>
      </c>
      <c r="O67" s="447">
        <f t="shared" si="16"/>
        <v>2.6388888888888885E-2</v>
      </c>
      <c r="P67" s="447">
        <f t="shared" si="16"/>
        <v>2.6388888888888885E-2</v>
      </c>
      <c r="Q67" s="447">
        <f t="shared" si="16"/>
        <v>2.6388888888888885E-2</v>
      </c>
      <c r="R67" s="452"/>
    </row>
    <row r="68" spans="1:36">
      <c r="A68" s="25" t="s">
        <v>467</v>
      </c>
      <c r="B68" s="271"/>
      <c r="C68" s="271"/>
      <c r="D68" s="131">
        <v>1.8</v>
      </c>
      <c r="E68" s="443" t="s">
        <v>488</v>
      </c>
      <c r="F68" s="451">
        <f t="shared" si="29"/>
        <v>2.7777777777777773E-2</v>
      </c>
      <c r="G68" s="447">
        <f t="shared" si="16"/>
        <v>2.7777777777777773E-2</v>
      </c>
      <c r="H68" s="447">
        <f t="shared" si="16"/>
        <v>2.7777777777777773E-2</v>
      </c>
      <c r="I68" s="447">
        <f t="shared" si="16"/>
        <v>2.7777777777777773E-2</v>
      </c>
      <c r="J68" s="447">
        <f t="shared" si="16"/>
        <v>2.7777777777777773E-2</v>
      </c>
      <c r="K68" s="447">
        <f t="shared" si="16"/>
        <v>2.7777777777777773E-2</v>
      </c>
      <c r="L68" s="447">
        <f t="shared" si="16"/>
        <v>2.7777777777777773E-2</v>
      </c>
      <c r="M68" s="447">
        <f t="shared" si="16"/>
        <v>2.7777777777777773E-2</v>
      </c>
      <c r="N68" s="447">
        <f t="shared" si="16"/>
        <v>2.7777777777777773E-2</v>
      </c>
      <c r="O68" s="447">
        <f t="shared" si="16"/>
        <v>2.7777777777777773E-2</v>
      </c>
      <c r="P68" s="447">
        <f t="shared" si="16"/>
        <v>2.7777777777777773E-2</v>
      </c>
      <c r="Q68" s="447">
        <f t="shared" si="16"/>
        <v>2.7777777777777773E-2</v>
      </c>
      <c r="R68" s="452"/>
    </row>
    <row r="69" spans="1:36">
      <c r="A69" s="25" t="s">
        <v>466</v>
      </c>
      <c r="B69" s="271"/>
      <c r="C69" s="271"/>
      <c r="D69" s="131">
        <v>1.2</v>
      </c>
      <c r="E69" s="443" t="s">
        <v>488</v>
      </c>
      <c r="F69" s="451">
        <f t="shared" si="29"/>
        <v>2.916666666666666E-2</v>
      </c>
      <c r="G69" s="447">
        <f t="shared" si="16"/>
        <v>2.916666666666666E-2</v>
      </c>
      <c r="H69" s="447">
        <f t="shared" si="16"/>
        <v>2.916666666666666E-2</v>
      </c>
      <c r="I69" s="447">
        <f t="shared" si="16"/>
        <v>2.916666666666666E-2</v>
      </c>
      <c r="J69" s="447">
        <f t="shared" si="16"/>
        <v>2.916666666666666E-2</v>
      </c>
      <c r="K69" s="447">
        <f t="shared" si="16"/>
        <v>2.916666666666666E-2</v>
      </c>
      <c r="L69" s="447">
        <f t="shared" si="16"/>
        <v>2.916666666666666E-2</v>
      </c>
      <c r="M69" s="447">
        <f t="shared" si="16"/>
        <v>2.916666666666666E-2</v>
      </c>
      <c r="N69" s="447">
        <f t="shared" si="16"/>
        <v>2.916666666666666E-2</v>
      </c>
      <c r="O69" s="447">
        <f t="shared" si="16"/>
        <v>2.916666666666666E-2</v>
      </c>
      <c r="P69" s="447">
        <f t="shared" si="16"/>
        <v>2.916666666666666E-2</v>
      </c>
      <c r="Q69" s="447">
        <f t="shared" si="16"/>
        <v>2.916666666666666E-2</v>
      </c>
      <c r="R69" s="452"/>
    </row>
    <row r="70" spans="1:36">
      <c r="A70" s="25" t="s">
        <v>465</v>
      </c>
      <c r="B70" s="271"/>
      <c r="C70" s="271"/>
      <c r="D70" s="131">
        <v>2.2999999999999998</v>
      </c>
      <c r="E70" s="443" t="s">
        <v>492</v>
      </c>
      <c r="F70" s="451">
        <f t="shared" si="29"/>
        <v>3.1249999999999993E-2</v>
      </c>
      <c r="G70" s="447">
        <f t="shared" si="16"/>
        <v>3.1249999999999993E-2</v>
      </c>
      <c r="H70" s="447">
        <f t="shared" si="16"/>
        <v>3.1249999999999993E-2</v>
      </c>
      <c r="I70" s="447">
        <f t="shared" si="16"/>
        <v>3.1249999999999993E-2</v>
      </c>
      <c r="J70" s="447">
        <f t="shared" si="16"/>
        <v>3.1249999999999993E-2</v>
      </c>
      <c r="K70" s="447">
        <f t="shared" si="16"/>
        <v>3.1249999999999993E-2</v>
      </c>
      <c r="L70" s="447">
        <f t="shared" si="16"/>
        <v>3.1249999999999993E-2</v>
      </c>
      <c r="M70" s="447">
        <f t="shared" si="16"/>
        <v>3.1249999999999993E-2</v>
      </c>
      <c r="N70" s="447">
        <f t="shared" si="16"/>
        <v>3.1249999999999993E-2</v>
      </c>
      <c r="O70" s="447">
        <f t="shared" si="16"/>
        <v>3.1249999999999993E-2</v>
      </c>
      <c r="P70" s="447">
        <f t="shared" si="16"/>
        <v>3.1249999999999993E-2</v>
      </c>
      <c r="Q70" s="447">
        <f t="shared" si="16"/>
        <v>3.1249999999999993E-2</v>
      </c>
      <c r="R70" s="452"/>
    </row>
    <row r="71" spans="1:36">
      <c r="A71" s="25" t="s">
        <v>464</v>
      </c>
      <c r="B71" s="271"/>
      <c r="C71" s="271"/>
      <c r="D71" s="131">
        <v>4.2</v>
      </c>
      <c r="E71" s="443" t="s">
        <v>493</v>
      </c>
      <c r="F71" s="451">
        <f t="shared" si="29"/>
        <v>3.4027777777777768E-2</v>
      </c>
      <c r="G71" s="447">
        <f t="shared" si="16"/>
        <v>3.4027777777777768E-2</v>
      </c>
      <c r="H71" s="447">
        <f t="shared" si="16"/>
        <v>3.4027777777777768E-2</v>
      </c>
      <c r="I71" s="447">
        <f t="shared" si="16"/>
        <v>3.4027777777777768E-2</v>
      </c>
      <c r="J71" s="447">
        <f t="shared" si="16"/>
        <v>3.4027777777777768E-2</v>
      </c>
      <c r="K71" s="447">
        <f t="shared" si="16"/>
        <v>3.4027777777777768E-2</v>
      </c>
      <c r="L71" s="447">
        <f t="shared" si="16"/>
        <v>3.4027777777777768E-2</v>
      </c>
      <c r="M71" s="447">
        <f t="shared" si="16"/>
        <v>3.4027777777777768E-2</v>
      </c>
      <c r="N71" s="447">
        <f t="shared" si="16"/>
        <v>3.4027777777777768E-2</v>
      </c>
      <c r="O71" s="447">
        <f t="shared" si="16"/>
        <v>3.4027777777777768E-2</v>
      </c>
      <c r="P71" s="447">
        <f t="shared" si="16"/>
        <v>3.4027777777777768E-2</v>
      </c>
      <c r="Q71" s="447">
        <f t="shared" si="16"/>
        <v>3.4027777777777768E-2</v>
      </c>
      <c r="R71" s="452"/>
    </row>
    <row r="72" spans="1:36">
      <c r="A72" s="25" t="s">
        <v>463</v>
      </c>
      <c r="B72" s="271"/>
      <c r="C72" s="271"/>
      <c r="D72" s="131">
        <v>2.2000000000000002</v>
      </c>
      <c r="E72" s="443" t="s">
        <v>488</v>
      </c>
      <c r="F72" s="451">
        <f t="shared" si="29"/>
        <v>3.5416666666666659E-2</v>
      </c>
      <c r="G72" s="447">
        <f t="shared" si="16"/>
        <v>3.5416666666666659E-2</v>
      </c>
      <c r="H72" s="447">
        <f t="shared" si="16"/>
        <v>3.5416666666666659E-2</v>
      </c>
      <c r="I72" s="447">
        <f t="shared" si="16"/>
        <v>3.5416666666666659E-2</v>
      </c>
      <c r="J72" s="447">
        <f t="shared" si="16"/>
        <v>3.5416666666666659E-2</v>
      </c>
      <c r="K72" s="447">
        <f t="shared" si="16"/>
        <v>3.5416666666666659E-2</v>
      </c>
      <c r="L72" s="447">
        <f t="shared" si="16"/>
        <v>3.5416666666666659E-2</v>
      </c>
      <c r="M72" s="447">
        <f t="shared" si="16"/>
        <v>3.5416666666666659E-2</v>
      </c>
      <c r="N72" s="447">
        <f t="shared" si="16"/>
        <v>3.5416666666666659E-2</v>
      </c>
      <c r="O72" s="447">
        <f t="shared" si="16"/>
        <v>3.5416666666666659E-2</v>
      </c>
      <c r="P72" s="447">
        <f t="shared" si="16"/>
        <v>3.5416666666666659E-2</v>
      </c>
      <c r="Q72" s="447">
        <f t="shared" si="16"/>
        <v>3.5416666666666659E-2</v>
      </c>
      <c r="R72" s="452"/>
    </row>
    <row r="73" spans="1:36">
      <c r="A73" s="25" t="s">
        <v>462</v>
      </c>
      <c r="B73" s="271"/>
      <c r="C73" s="271"/>
      <c r="D73" s="131">
        <v>2.2999999999999998</v>
      </c>
      <c r="E73" s="443" t="s">
        <v>488</v>
      </c>
      <c r="F73" s="451">
        <f t="shared" si="29"/>
        <v>3.680555555555555E-2</v>
      </c>
      <c r="G73" s="447">
        <f t="shared" si="16"/>
        <v>3.680555555555555E-2</v>
      </c>
      <c r="H73" s="447">
        <f t="shared" si="16"/>
        <v>3.680555555555555E-2</v>
      </c>
      <c r="I73" s="447">
        <f t="shared" si="16"/>
        <v>3.680555555555555E-2</v>
      </c>
      <c r="J73" s="447">
        <f t="shared" si="16"/>
        <v>3.680555555555555E-2</v>
      </c>
      <c r="K73" s="447">
        <f t="shared" si="16"/>
        <v>3.680555555555555E-2</v>
      </c>
      <c r="L73" s="447">
        <f t="shared" si="16"/>
        <v>3.680555555555555E-2</v>
      </c>
      <c r="M73" s="447">
        <f t="shared" si="16"/>
        <v>3.680555555555555E-2</v>
      </c>
      <c r="N73" s="447">
        <f t="shared" si="16"/>
        <v>3.680555555555555E-2</v>
      </c>
      <c r="O73" s="447">
        <f t="shared" si="16"/>
        <v>3.680555555555555E-2</v>
      </c>
      <c r="P73" s="447">
        <f t="shared" si="16"/>
        <v>3.680555555555555E-2</v>
      </c>
      <c r="Q73" s="447">
        <f t="shared" si="16"/>
        <v>3.680555555555555E-2</v>
      </c>
      <c r="R73" s="452"/>
    </row>
    <row r="74" spans="1:36" s="2" customFormat="1">
      <c r="A74" s="25" t="s">
        <v>4</v>
      </c>
      <c r="B74" s="271"/>
      <c r="C74" s="271"/>
      <c r="D74" s="131">
        <v>4.8</v>
      </c>
      <c r="E74" s="443" t="s">
        <v>491</v>
      </c>
      <c r="F74" s="451">
        <f t="shared" si="29"/>
        <v>4.0277777777777773E-2</v>
      </c>
      <c r="G74" s="447">
        <f t="shared" si="16"/>
        <v>4.0277777777777773E-2</v>
      </c>
      <c r="H74" s="447">
        <f t="shared" si="16"/>
        <v>4.0277777777777773E-2</v>
      </c>
      <c r="I74" s="447">
        <f t="shared" si="16"/>
        <v>4.0277777777777773E-2</v>
      </c>
      <c r="J74" s="447">
        <f t="shared" si="16"/>
        <v>4.0277777777777773E-2</v>
      </c>
      <c r="K74" s="447">
        <f t="shared" si="16"/>
        <v>4.0277777777777773E-2</v>
      </c>
      <c r="L74" s="447">
        <f t="shared" si="16"/>
        <v>4.0277777777777773E-2</v>
      </c>
      <c r="M74" s="447">
        <f t="shared" si="16"/>
        <v>4.0277777777777773E-2</v>
      </c>
      <c r="N74" s="447">
        <f t="shared" si="16"/>
        <v>4.0277777777777773E-2</v>
      </c>
      <c r="O74" s="447">
        <f t="shared" si="16"/>
        <v>4.0277777777777773E-2</v>
      </c>
      <c r="P74" s="447">
        <f t="shared" si="16"/>
        <v>4.0277777777777773E-2</v>
      </c>
      <c r="Q74" s="447">
        <f t="shared" si="16"/>
        <v>4.0277777777777773E-2</v>
      </c>
      <c r="R74" s="45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25" t="s">
        <v>55</v>
      </c>
      <c r="B75" s="271"/>
      <c r="C75" s="271"/>
      <c r="D75" s="131">
        <v>1.9</v>
      </c>
      <c r="E75" s="443" t="s">
        <v>488</v>
      </c>
      <c r="F75" s="451">
        <f t="shared" si="29"/>
        <v>4.1666666666666664E-2</v>
      </c>
      <c r="G75" s="447">
        <f t="shared" si="16"/>
        <v>4.1666666666666664E-2</v>
      </c>
      <c r="H75" s="447">
        <f t="shared" si="16"/>
        <v>4.1666666666666664E-2</v>
      </c>
      <c r="I75" s="447">
        <f t="shared" si="16"/>
        <v>4.1666666666666664E-2</v>
      </c>
      <c r="J75" s="447">
        <f t="shared" si="16"/>
        <v>4.1666666666666664E-2</v>
      </c>
      <c r="K75" s="447">
        <f t="shared" si="16"/>
        <v>4.1666666666666664E-2</v>
      </c>
      <c r="L75" s="447">
        <f t="shared" si="16"/>
        <v>4.1666666666666664E-2</v>
      </c>
      <c r="M75" s="447">
        <f t="shared" si="16"/>
        <v>4.1666666666666664E-2</v>
      </c>
      <c r="N75" s="447">
        <f t="shared" si="16"/>
        <v>4.1666666666666664E-2</v>
      </c>
      <c r="O75" s="447">
        <f t="shared" si="16"/>
        <v>4.1666666666666664E-2</v>
      </c>
      <c r="P75" s="447">
        <f t="shared" si="16"/>
        <v>4.1666666666666664E-2</v>
      </c>
      <c r="Q75" s="447">
        <f t="shared" si="16"/>
        <v>4.1666666666666664E-2</v>
      </c>
      <c r="R75" s="452"/>
    </row>
    <row r="76" spans="1:36">
      <c r="A76" s="25" t="s">
        <v>461</v>
      </c>
      <c r="B76" s="272"/>
      <c r="C76" s="272"/>
      <c r="D76" s="131">
        <v>1.6</v>
      </c>
      <c r="E76" s="443" t="s">
        <v>488</v>
      </c>
      <c r="F76" s="451">
        <f t="shared" si="29"/>
        <v>4.3055555555555555E-2</v>
      </c>
      <c r="G76" s="447">
        <f t="shared" si="16"/>
        <v>4.3055555555555555E-2</v>
      </c>
      <c r="H76" s="447">
        <f t="shared" si="16"/>
        <v>4.3055555555555555E-2</v>
      </c>
      <c r="I76" s="447">
        <f t="shared" si="16"/>
        <v>4.3055555555555555E-2</v>
      </c>
      <c r="J76" s="447">
        <f t="shared" si="16"/>
        <v>4.3055555555555555E-2</v>
      </c>
      <c r="K76" s="447">
        <f t="shared" si="16"/>
        <v>4.3055555555555555E-2</v>
      </c>
      <c r="L76" s="447">
        <f t="shared" si="16"/>
        <v>4.3055555555555555E-2</v>
      </c>
      <c r="M76" s="447">
        <f t="shared" si="16"/>
        <v>4.3055555555555555E-2</v>
      </c>
      <c r="N76" s="447">
        <f t="shared" si="16"/>
        <v>4.3055555555555555E-2</v>
      </c>
      <c r="O76" s="447">
        <f t="shared" si="16"/>
        <v>4.3055555555555555E-2</v>
      </c>
      <c r="P76" s="447">
        <f t="shared" si="16"/>
        <v>4.3055555555555555E-2</v>
      </c>
      <c r="Q76" s="447">
        <f t="shared" si="16"/>
        <v>4.3055555555555555E-2</v>
      </c>
      <c r="R76" s="452"/>
    </row>
    <row r="77" spans="1:36" s="27" customFormat="1">
      <c r="A77" s="25" t="s">
        <v>5</v>
      </c>
      <c r="B77" s="271"/>
      <c r="C77" s="271"/>
      <c r="D77" s="131">
        <v>1.5</v>
      </c>
      <c r="E77" s="443" t="s">
        <v>488</v>
      </c>
      <c r="F77" s="451">
        <f t="shared" si="29"/>
        <v>4.4444444444444446E-2</v>
      </c>
      <c r="G77" s="447">
        <f t="shared" si="16"/>
        <v>4.4444444444444446E-2</v>
      </c>
      <c r="H77" s="447">
        <f t="shared" si="16"/>
        <v>4.4444444444444446E-2</v>
      </c>
      <c r="I77" s="447">
        <f t="shared" si="16"/>
        <v>4.4444444444444446E-2</v>
      </c>
      <c r="J77" s="447">
        <f t="shared" si="16"/>
        <v>4.4444444444444446E-2</v>
      </c>
      <c r="K77" s="447">
        <f t="shared" si="16"/>
        <v>4.4444444444444446E-2</v>
      </c>
      <c r="L77" s="447">
        <f t="shared" si="16"/>
        <v>4.4444444444444446E-2</v>
      </c>
      <c r="M77" s="447">
        <f t="shared" si="16"/>
        <v>4.4444444444444446E-2</v>
      </c>
      <c r="N77" s="447">
        <f t="shared" si="16"/>
        <v>4.4444444444444446E-2</v>
      </c>
      <c r="O77" s="447">
        <f t="shared" si="16"/>
        <v>4.4444444444444446E-2</v>
      </c>
      <c r="P77" s="447">
        <f t="shared" si="16"/>
        <v>4.4444444444444446E-2</v>
      </c>
      <c r="Q77" s="447">
        <f t="shared" si="16"/>
        <v>4.4444444444444446E-2</v>
      </c>
      <c r="R77" s="45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25" t="s">
        <v>6</v>
      </c>
      <c r="B78" s="271"/>
      <c r="C78" s="271"/>
      <c r="D78" s="131">
        <v>1.3</v>
      </c>
      <c r="E78" s="443" t="s">
        <v>488</v>
      </c>
      <c r="F78" s="451">
        <f t="shared" si="29"/>
        <v>4.5833333333333337E-2</v>
      </c>
      <c r="G78" s="447">
        <f t="shared" si="16"/>
        <v>4.5833333333333337E-2</v>
      </c>
      <c r="H78" s="447">
        <f t="shared" si="16"/>
        <v>4.5833333333333337E-2</v>
      </c>
      <c r="I78" s="447">
        <f t="shared" si="16"/>
        <v>4.5833333333333337E-2</v>
      </c>
      <c r="J78" s="447">
        <f t="shared" si="16"/>
        <v>4.5833333333333337E-2</v>
      </c>
      <c r="K78" s="447">
        <f t="shared" si="16"/>
        <v>4.5833333333333337E-2</v>
      </c>
      <c r="L78" s="447">
        <f t="shared" si="16"/>
        <v>4.5833333333333337E-2</v>
      </c>
      <c r="M78" s="447">
        <f t="shared" si="16"/>
        <v>4.5833333333333337E-2</v>
      </c>
      <c r="N78" s="447">
        <f t="shared" si="16"/>
        <v>4.5833333333333337E-2</v>
      </c>
      <c r="O78" s="447">
        <f t="shared" si="16"/>
        <v>4.5833333333333337E-2</v>
      </c>
      <c r="P78" s="447">
        <f t="shared" si="16"/>
        <v>4.5833333333333337E-2</v>
      </c>
      <c r="Q78" s="447">
        <f t="shared" si="16"/>
        <v>4.5833333333333337E-2</v>
      </c>
      <c r="R78" s="452"/>
    </row>
    <row r="79" spans="1:36">
      <c r="A79" s="25" t="s">
        <v>240</v>
      </c>
      <c r="B79" s="273"/>
      <c r="C79" s="273"/>
      <c r="D79" s="131">
        <v>1.1000000000000001</v>
      </c>
      <c r="E79" s="443" t="s">
        <v>490</v>
      </c>
      <c r="F79" s="451">
        <f t="shared" si="29"/>
        <v>4.6527777777777779E-2</v>
      </c>
      <c r="G79" s="447">
        <f t="shared" si="16"/>
        <v>4.6527777777777779E-2</v>
      </c>
      <c r="H79" s="447">
        <f t="shared" si="16"/>
        <v>4.6527777777777779E-2</v>
      </c>
      <c r="I79" s="447">
        <f t="shared" si="16"/>
        <v>4.6527777777777779E-2</v>
      </c>
      <c r="J79" s="447">
        <f t="shared" si="16"/>
        <v>4.6527777777777779E-2</v>
      </c>
      <c r="K79" s="447">
        <f t="shared" si="16"/>
        <v>4.6527777777777779E-2</v>
      </c>
      <c r="L79" s="447">
        <f t="shared" si="16"/>
        <v>4.6527777777777779E-2</v>
      </c>
      <c r="M79" s="447">
        <f t="shared" si="16"/>
        <v>4.6527777777777779E-2</v>
      </c>
      <c r="N79" s="447">
        <f t="shared" si="16"/>
        <v>4.6527777777777779E-2</v>
      </c>
      <c r="O79" s="447">
        <f t="shared" si="16"/>
        <v>4.6527777777777779E-2</v>
      </c>
      <c r="P79" s="447">
        <f t="shared" si="16"/>
        <v>4.6527777777777779E-2</v>
      </c>
      <c r="Q79" s="447">
        <f t="shared" si="16"/>
        <v>4.6527777777777779E-2</v>
      </c>
      <c r="R79" s="452"/>
    </row>
    <row r="80" spans="1:36">
      <c r="A80" s="25" t="s">
        <v>460</v>
      </c>
      <c r="B80" s="271"/>
      <c r="C80" s="271"/>
      <c r="D80" s="131">
        <v>8.3000000000000007</v>
      </c>
      <c r="E80" s="443" t="s">
        <v>489</v>
      </c>
      <c r="F80" s="451">
        <f t="shared" si="29"/>
        <v>5.2777777777777778E-2</v>
      </c>
      <c r="G80" s="447">
        <f t="shared" si="16"/>
        <v>5.2777777777777778E-2</v>
      </c>
      <c r="H80" s="447">
        <f t="shared" si="16"/>
        <v>5.2777777777777778E-2</v>
      </c>
      <c r="I80" s="447">
        <f t="shared" si="16"/>
        <v>5.2777777777777778E-2</v>
      </c>
      <c r="J80" s="447">
        <f t="shared" si="16"/>
        <v>5.2777777777777778E-2</v>
      </c>
      <c r="K80" s="447">
        <f t="shared" si="16"/>
        <v>5.2777777777777778E-2</v>
      </c>
      <c r="L80" s="447">
        <f t="shared" si="16"/>
        <v>5.2777777777777778E-2</v>
      </c>
      <c r="M80" s="447">
        <f t="shared" si="16"/>
        <v>5.2777777777777778E-2</v>
      </c>
      <c r="N80" s="447">
        <f t="shared" si="16"/>
        <v>5.2777777777777778E-2</v>
      </c>
      <c r="O80" s="447">
        <f t="shared" si="16"/>
        <v>5.2777777777777778E-2</v>
      </c>
      <c r="P80" s="447">
        <f t="shared" si="16"/>
        <v>5.2777777777777778E-2</v>
      </c>
      <c r="Q80" s="447">
        <f t="shared" si="16"/>
        <v>5.2777777777777778E-2</v>
      </c>
      <c r="R80" s="452"/>
    </row>
    <row r="81" spans="1:36" s="2" customFormat="1">
      <c r="A81" s="25" t="s">
        <v>459</v>
      </c>
      <c r="B81" s="271"/>
      <c r="C81" s="271"/>
      <c r="D81" s="139">
        <v>1.1000000000000001</v>
      </c>
      <c r="E81" s="443" t="s">
        <v>488</v>
      </c>
      <c r="F81" s="451">
        <f t="shared" si="29"/>
        <v>5.4166666666666669E-2</v>
      </c>
      <c r="G81" s="447">
        <f t="shared" si="16"/>
        <v>5.4166666666666669E-2</v>
      </c>
      <c r="H81" s="447">
        <f t="shared" si="16"/>
        <v>5.4166666666666669E-2</v>
      </c>
      <c r="I81" s="447">
        <f t="shared" si="16"/>
        <v>5.4166666666666669E-2</v>
      </c>
      <c r="J81" s="447">
        <f t="shared" si="16"/>
        <v>5.4166666666666669E-2</v>
      </c>
      <c r="K81" s="447">
        <f t="shared" si="16"/>
        <v>5.4166666666666669E-2</v>
      </c>
      <c r="L81" s="447">
        <f t="shared" si="16"/>
        <v>5.4166666666666669E-2</v>
      </c>
      <c r="M81" s="447">
        <f t="shared" si="16"/>
        <v>5.4166666666666669E-2</v>
      </c>
      <c r="N81" s="447">
        <f t="shared" si="16"/>
        <v>5.4166666666666669E-2</v>
      </c>
      <c r="O81" s="447">
        <f t="shared" si="16"/>
        <v>5.4166666666666669E-2</v>
      </c>
      <c r="P81" s="447">
        <f t="shared" si="16"/>
        <v>5.4166666666666669E-2</v>
      </c>
      <c r="Q81" s="447">
        <f t="shared" si="16"/>
        <v>5.4166666666666669E-2</v>
      </c>
      <c r="R81" s="45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25" t="s">
        <v>433</v>
      </c>
      <c r="B82" s="271"/>
      <c r="C82" s="271"/>
      <c r="D82" s="131">
        <v>0.4</v>
      </c>
      <c r="E82" s="443" t="s">
        <v>490</v>
      </c>
      <c r="F82" s="451">
        <f t="shared" si="29"/>
        <v>5.486111111111111E-2</v>
      </c>
      <c r="G82" s="447">
        <f t="shared" si="29"/>
        <v>5.486111111111111E-2</v>
      </c>
      <c r="H82" s="447">
        <f t="shared" si="29"/>
        <v>5.486111111111111E-2</v>
      </c>
      <c r="I82" s="447">
        <f t="shared" si="29"/>
        <v>5.486111111111111E-2</v>
      </c>
      <c r="J82" s="447">
        <f t="shared" si="29"/>
        <v>5.486111111111111E-2</v>
      </c>
      <c r="K82" s="447">
        <f t="shared" si="29"/>
        <v>5.486111111111111E-2</v>
      </c>
      <c r="L82" s="447">
        <f t="shared" si="29"/>
        <v>5.486111111111111E-2</v>
      </c>
      <c r="M82" s="447">
        <f t="shared" si="29"/>
        <v>5.486111111111111E-2</v>
      </c>
      <c r="N82" s="447">
        <f t="shared" si="29"/>
        <v>5.486111111111111E-2</v>
      </c>
      <c r="O82" s="447">
        <f t="shared" si="29"/>
        <v>5.486111111111111E-2</v>
      </c>
      <c r="P82" s="447">
        <f t="shared" si="29"/>
        <v>5.486111111111111E-2</v>
      </c>
      <c r="Q82" s="447">
        <f t="shared" si="29"/>
        <v>5.486111111111111E-2</v>
      </c>
      <c r="R82" s="452"/>
    </row>
    <row r="83" spans="1:36">
      <c r="A83" s="22" t="s">
        <v>458</v>
      </c>
      <c r="B83" s="270"/>
      <c r="C83" s="270"/>
      <c r="D83" s="133">
        <v>1.4</v>
      </c>
      <c r="E83" s="455" t="s">
        <v>488</v>
      </c>
      <c r="F83" s="456">
        <f t="shared" si="29"/>
        <v>5.6250000000000001E-2</v>
      </c>
      <c r="G83" s="446">
        <f t="shared" si="29"/>
        <v>5.6250000000000001E-2</v>
      </c>
      <c r="H83" s="446">
        <f t="shared" si="29"/>
        <v>5.6250000000000001E-2</v>
      </c>
      <c r="I83" s="446">
        <f t="shared" si="29"/>
        <v>5.6250000000000001E-2</v>
      </c>
      <c r="J83" s="446">
        <f t="shared" si="29"/>
        <v>5.6250000000000001E-2</v>
      </c>
      <c r="K83" s="446">
        <f t="shared" si="29"/>
        <v>5.6250000000000001E-2</v>
      </c>
      <c r="L83" s="446">
        <f t="shared" si="29"/>
        <v>5.6250000000000001E-2</v>
      </c>
      <c r="M83" s="446">
        <f t="shared" si="29"/>
        <v>5.6250000000000001E-2</v>
      </c>
      <c r="N83" s="446">
        <f t="shared" si="29"/>
        <v>5.6250000000000001E-2</v>
      </c>
      <c r="O83" s="446">
        <f t="shared" si="29"/>
        <v>5.6250000000000001E-2</v>
      </c>
      <c r="P83" s="446">
        <f t="shared" si="29"/>
        <v>5.6250000000000001E-2</v>
      </c>
      <c r="Q83" s="446">
        <f t="shared" si="29"/>
        <v>5.6250000000000001E-2</v>
      </c>
      <c r="R83" s="454"/>
    </row>
    <row r="84" spans="1:36">
      <c r="A84" s="78" t="s">
        <v>64</v>
      </c>
      <c r="B84" s="252"/>
      <c r="C84" s="252"/>
      <c r="D84" s="79">
        <f>SUM(D50:D83)</f>
        <v>66.8</v>
      </c>
      <c r="E84" s="204"/>
      <c r="F84" s="88">
        <f>$D84</f>
        <v>66.8</v>
      </c>
      <c r="G84" s="457">
        <f t="shared" ref="G84:Q89" si="30">$D84</f>
        <v>66.8</v>
      </c>
      <c r="H84" s="457">
        <f t="shared" si="30"/>
        <v>66.8</v>
      </c>
      <c r="I84" s="457">
        <f t="shared" si="30"/>
        <v>66.8</v>
      </c>
      <c r="J84" s="457">
        <f t="shared" si="30"/>
        <v>66.8</v>
      </c>
      <c r="K84" s="457">
        <f t="shared" si="30"/>
        <v>66.8</v>
      </c>
      <c r="L84" s="457">
        <f t="shared" si="30"/>
        <v>66.8</v>
      </c>
      <c r="M84" s="457">
        <f t="shared" si="30"/>
        <v>66.8</v>
      </c>
      <c r="N84" s="457">
        <f t="shared" si="30"/>
        <v>66.8</v>
      </c>
      <c r="O84" s="457">
        <f t="shared" si="30"/>
        <v>66.8</v>
      </c>
      <c r="P84" s="457">
        <f t="shared" si="30"/>
        <v>66.8</v>
      </c>
      <c r="Q84" s="457">
        <f t="shared" si="30"/>
        <v>66.8</v>
      </c>
      <c r="R84" s="458"/>
    </row>
    <row r="85" spans="1:36">
      <c r="A85" s="78" t="s">
        <v>498</v>
      </c>
      <c r="B85" s="252"/>
      <c r="C85" s="252"/>
      <c r="D85" s="79">
        <f>SUM(D75:D83)</f>
        <v>18.599999999999998</v>
      </c>
      <c r="E85" s="204"/>
      <c r="F85" s="88">
        <f>$D85</f>
        <v>18.599999999999998</v>
      </c>
      <c r="G85" s="457">
        <f t="shared" si="30"/>
        <v>18.599999999999998</v>
      </c>
      <c r="H85" s="457">
        <f t="shared" si="30"/>
        <v>18.599999999999998</v>
      </c>
      <c r="I85" s="457">
        <f t="shared" si="30"/>
        <v>18.599999999999998</v>
      </c>
      <c r="J85" s="457">
        <f t="shared" si="30"/>
        <v>18.599999999999998</v>
      </c>
      <c r="K85" s="457">
        <f t="shared" si="30"/>
        <v>18.599999999999998</v>
      </c>
      <c r="L85" s="457">
        <f t="shared" si="30"/>
        <v>18.599999999999998</v>
      </c>
      <c r="M85" s="457">
        <f t="shared" si="30"/>
        <v>18.599999999999998</v>
      </c>
      <c r="N85" s="457">
        <f t="shared" si="30"/>
        <v>18.599999999999998</v>
      </c>
      <c r="O85" s="457">
        <f t="shared" si="30"/>
        <v>18.599999999999998</v>
      </c>
      <c r="P85" s="457">
        <f t="shared" si="30"/>
        <v>18.599999999999998</v>
      </c>
      <c r="Q85" s="457">
        <f t="shared" si="30"/>
        <v>18.599999999999998</v>
      </c>
      <c r="R85" s="458"/>
    </row>
    <row r="86" spans="1:36">
      <c r="A86" s="78" t="s">
        <v>505</v>
      </c>
      <c r="B86" s="252"/>
      <c r="C86" s="252"/>
      <c r="D86" s="79">
        <f>SUM(D71:D74)</f>
        <v>13.5</v>
      </c>
      <c r="E86" s="204"/>
      <c r="F86" s="88">
        <f t="shared" ref="F86:F89" si="31">$D86</f>
        <v>13.5</v>
      </c>
      <c r="G86" s="457">
        <f t="shared" si="30"/>
        <v>13.5</v>
      </c>
      <c r="H86" s="457">
        <f t="shared" si="30"/>
        <v>13.5</v>
      </c>
      <c r="I86" s="457">
        <f t="shared" si="30"/>
        <v>13.5</v>
      </c>
      <c r="J86" s="457">
        <f t="shared" si="30"/>
        <v>13.5</v>
      </c>
      <c r="K86" s="457">
        <f t="shared" si="30"/>
        <v>13.5</v>
      </c>
      <c r="L86" s="457">
        <f t="shared" si="30"/>
        <v>13.5</v>
      </c>
      <c r="M86" s="457">
        <f t="shared" si="30"/>
        <v>13.5</v>
      </c>
      <c r="N86" s="457">
        <f t="shared" si="30"/>
        <v>13.5</v>
      </c>
      <c r="O86" s="457">
        <f t="shared" si="30"/>
        <v>13.5</v>
      </c>
      <c r="P86" s="457">
        <f t="shared" si="30"/>
        <v>13.5</v>
      </c>
      <c r="Q86" s="457">
        <f t="shared" si="30"/>
        <v>13.5</v>
      </c>
      <c r="R86" s="458"/>
    </row>
    <row r="87" spans="1:36">
      <c r="A87" s="78" t="s">
        <v>506</v>
      </c>
      <c r="B87" s="252"/>
      <c r="C87" s="252"/>
      <c r="D87" s="79">
        <f>SUM(D61:D70)</f>
        <v>20.8</v>
      </c>
      <c r="E87" s="204"/>
      <c r="F87" s="88">
        <f t="shared" si="31"/>
        <v>20.8</v>
      </c>
      <c r="G87" s="457">
        <f t="shared" si="30"/>
        <v>20.8</v>
      </c>
      <c r="H87" s="457">
        <f t="shared" si="30"/>
        <v>20.8</v>
      </c>
      <c r="I87" s="457">
        <f t="shared" si="30"/>
        <v>20.8</v>
      </c>
      <c r="J87" s="457">
        <f t="shared" si="30"/>
        <v>20.8</v>
      </c>
      <c r="K87" s="457">
        <f t="shared" si="30"/>
        <v>20.8</v>
      </c>
      <c r="L87" s="457">
        <f t="shared" si="30"/>
        <v>20.8</v>
      </c>
      <c r="M87" s="457">
        <f t="shared" si="30"/>
        <v>20.8</v>
      </c>
      <c r="N87" s="457">
        <f t="shared" si="30"/>
        <v>20.8</v>
      </c>
      <c r="O87" s="457">
        <f t="shared" si="30"/>
        <v>20.8</v>
      </c>
      <c r="P87" s="457">
        <f t="shared" si="30"/>
        <v>20.8</v>
      </c>
      <c r="Q87" s="457">
        <f t="shared" si="30"/>
        <v>20.8</v>
      </c>
      <c r="R87" s="458"/>
    </row>
    <row r="88" spans="1:36">
      <c r="A88" s="78" t="s">
        <v>507</v>
      </c>
      <c r="B88" s="252"/>
      <c r="C88" s="252"/>
      <c r="D88" s="79">
        <f>SUM(D56:D60)</f>
        <v>9.6999999999999993</v>
      </c>
      <c r="E88" s="204"/>
      <c r="F88" s="88">
        <f t="shared" si="31"/>
        <v>9.6999999999999993</v>
      </c>
      <c r="G88" s="457">
        <f t="shared" si="30"/>
        <v>9.6999999999999993</v>
      </c>
      <c r="H88" s="457">
        <f t="shared" si="30"/>
        <v>9.6999999999999993</v>
      </c>
      <c r="I88" s="457">
        <f t="shared" si="30"/>
        <v>9.6999999999999993</v>
      </c>
      <c r="J88" s="457">
        <f t="shared" si="30"/>
        <v>9.6999999999999993</v>
      </c>
      <c r="K88" s="457">
        <f t="shared" si="30"/>
        <v>9.6999999999999993</v>
      </c>
      <c r="L88" s="457">
        <f t="shared" si="30"/>
        <v>9.6999999999999993</v>
      </c>
      <c r="M88" s="457">
        <f t="shared" si="30"/>
        <v>9.6999999999999993</v>
      </c>
      <c r="N88" s="457">
        <f t="shared" si="30"/>
        <v>9.6999999999999993</v>
      </c>
      <c r="O88" s="457">
        <f t="shared" si="30"/>
        <v>9.6999999999999993</v>
      </c>
      <c r="P88" s="457">
        <f t="shared" si="30"/>
        <v>9.6999999999999993</v>
      </c>
      <c r="Q88" s="457">
        <f t="shared" si="30"/>
        <v>9.6999999999999993</v>
      </c>
      <c r="R88" s="458"/>
    </row>
    <row r="89" spans="1:36">
      <c r="A89" s="78" t="s">
        <v>508</v>
      </c>
      <c r="B89" s="252"/>
      <c r="C89" s="252"/>
      <c r="D89" s="79">
        <f>SUM(D49:D55)</f>
        <v>4.2</v>
      </c>
      <c r="E89" s="204"/>
      <c r="F89" s="88">
        <f t="shared" si="31"/>
        <v>4.2</v>
      </c>
      <c r="G89" s="457">
        <f t="shared" si="30"/>
        <v>4.2</v>
      </c>
      <c r="H89" s="457">
        <f t="shared" si="30"/>
        <v>4.2</v>
      </c>
      <c r="I89" s="457">
        <f t="shared" si="30"/>
        <v>4.2</v>
      </c>
      <c r="J89" s="457">
        <f t="shared" si="30"/>
        <v>4.2</v>
      </c>
      <c r="K89" s="457">
        <f t="shared" si="30"/>
        <v>4.2</v>
      </c>
      <c r="L89" s="457">
        <f t="shared" si="30"/>
        <v>4.2</v>
      </c>
      <c r="M89" s="457">
        <f t="shared" si="30"/>
        <v>4.2</v>
      </c>
      <c r="N89" s="457">
        <f t="shared" si="30"/>
        <v>4.2</v>
      </c>
      <c r="O89" s="457">
        <f t="shared" si="30"/>
        <v>4.2</v>
      </c>
      <c r="P89" s="457">
        <f t="shared" si="30"/>
        <v>4.2</v>
      </c>
      <c r="Q89" s="457">
        <f t="shared" si="30"/>
        <v>4.2</v>
      </c>
      <c r="R89" s="458"/>
    </row>
    <row r="90" spans="1:36">
      <c r="B90" s="28"/>
      <c r="C90" s="28"/>
    </row>
    <row r="91" spans="1:36" s="2" customFormat="1" ht="12.75">
      <c r="A91" s="262" t="s">
        <v>66</v>
      </c>
      <c r="B91" s="285"/>
      <c r="C91" s="286"/>
      <c r="D91" s="85" t="s">
        <v>0</v>
      </c>
      <c r="E91" s="8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>
      <c r="A92" s="78" t="s">
        <v>64</v>
      </c>
      <c r="B92" s="288"/>
      <c r="C92" s="289"/>
      <c r="D92" s="85">
        <f>SUM(F41:R41)+SUM(F84:R84)</f>
        <v>1624.8</v>
      </c>
      <c r="E92" s="86"/>
    </row>
    <row r="93" spans="1:36">
      <c r="A93" s="78" t="s">
        <v>498</v>
      </c>
      <c r="B93" s="288"/>
      <c r="C93" s="289"/>
      <c r="D93" s="85">
        <f t="shared" ref="D93:D97" si="32">SUM(F42:R42)+SUM(F85:R85)</f>
        <v>469.19999999999993</v>
      </c>
      <c r="E93" s="86"/>
    </row>
    <row r="94" spans="1:36">
      <c r="A94" s="78" t="s">
        <v>505</v>
      </c>
      <c r="B94" s="288"/>
      <c r="C94" s="289"/>
      <c r="D94" s="85">
        <f t="shared" si="32"/>
        <v>325.19999999999993</v>
      </c>
      <c r="E94" s="86"/>
    </row>
    <row r="95" spans="1:36">
      <c r="A95" s="78" t="s">
        <v>506</v>
      </c>
      <c r="B95" s="288"/>
      <c r="C95" s="289"/>
      <c r="D95" s="85">
        <f t="shared" si="32"/>
        <v>496.8</v>
      </c>
      <c r="E95" s="86"/>
    </row>
    <row r="96" spans="1:36">
      <c r="A96" s="78" t="s">
        <v>507</v>
      </c>
      <c r="B96" s="288"/>
      <c r="C96" s="289"/>
      <c r="D96" s="85">
        <f t="shared" si="32"/>
        <v>232.80000000000004</v>
      </c>
      <c r="E96" s="86"/>
    </row>
    <row r="97" spans="1:36">
      <c r="A97" s="78" t="s">
        <v>508</v>
      </c>
      <c r="B97" s="288"/>
      <c r="C97" s="289"/>
      <c r="D97" s="85">
        <f t="shared" si="32"/>
        <v>100.80000000000001</v>
      </c>
      <c r="E97" s="86"/>
    </row>
    <row r="98" spans="1:36">
      <c r="A98" s="78" t="s">
        <v>512</v>
      </c>
      <c r="B98" s="288"/>
      <c r="C98" s="289"/>
      <c r="D98" s="85">
        <f>D93+D94+D95+D96</f>
        <v>1523.9999999999998</v>
      </c>
      <c r="E98" s="86"/>
    </row>
    <row r="99" spans="1:36">
      <c r="B99" s="28"/>
      <c r="C99" s="28"/>
    </row>
    <row r="100" spans="1:36">
      <c r="B100" s="28"/>
      <c r="C100" s="28"/>
    </row>
    <row r="101" spans="1:36">
      <c r="B101" s="28"/>
      <c r="C101" s="28"/>
    </row>
    <row r="102" spans="1:36">
      <c r="B102" s="28"/>
      <c r="C102" s="28"/>
    </row>
    <row r="103" spans="1:36">
      <c r="B103" s="28"/>
      <c r="C103" s="28"/>
    </row>
    <row r="104" spans="1:36">
      <c r="B104" s="28"/>
      <c r="C104" s="28"/>
    </row>
    <row r="105" spans="1:36">
      <c r="B105" s="28"/>
      <c r="C105" s="28"/>
    </row>
    <row r="106" spans="1:36">
      <c r="B106" s="28"/>
      <c r="C106" s="28"/>
    </row>
    <row r="107" spans="1:36" s="10" customFormat="1">
      <c r="A107" s="1"/>
      <c r="B107" s="28"/>
      <c r="C107" s="28"/>
      <c r="E107" s="1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10" customFormat="1">
      <c r="A108" s="1"/>
      <c r="B108" s="28"/>
      <c r="C108" s="28"/>
      <c r="E108" s="1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10" customFormat="1">
      <c r="A109" s="1"/>
      <c r="B109" s="28"/>
      <c r="C109" s="28"/>
      <c r="E109" s="1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10" customFormat="1">
      <c r="A110" s="1"/>
      <c r="B110" s="28"/>
      <c r="C110" s="28"/>
      <c r="E110" s="1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10" customFormat="1">
      <c r="A111" s="1"/>
      <c r="B111" s="28"/>
      <c r="C111" s="28"/>
      <c r="E111" s="1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10" customFormat="1">
      <c r="A112" s="1"/>
      <c r="B112" s="28"/>
      <c r="C112" s="28"/>
      <c r="E112" s="1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10" customFormat="1">
      <c r="A113" s="1"/>
      <c r="B113" s="28"/>
      <c r="C113" s="28"/>
      <c r="E113" s="1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10" customFormat="1">
      <c r="A114" s="1"/>
      <c r="B114" s="28"/>
      <c r="C114" s="28"/>
      <c r="E114" s="1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10" customFormat="1">
      <c r="A115" s="1"/>
      <c r="B115" s="28"/>
      <c r="C115" s="28"/>
      <c r="E115" s="1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10" customFormat="1">
      <c r="A116" s="1"/>
      <c r="B116" s="28"/>
      <c r="C116" s="28"/>
      <c r="E116" s="1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10" customFormat="1">
      <c r="A117" s="1"/>
      <c r="B117" s="28"/>
      <c r="C117" s="28"/>
      <c r="E117" s="1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10" customFormat="1">
      <c r="A118" s="1"/>
      <c r="B118" s="28"/>
      <c r="C118" s="28"/>
      <c r="E118" s="1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10" customFormat="1">
      <c r="A119" s="1"/>
      <c r="B119" s="28"/>
      <c r="C119" s="28"/>
      <c r="E119" s="1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10" customFormat="1">
      <c r="A120" s="1"/>
      <c r="B120" s="28"/>
      <c r="C120" s="28"/>
      <c r="E120" s="1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10" customFormat="1">
      <c r="A121" s="1"/>
      <c r="B121" s="28"/>
      <c r="C121" s="28"/>
      <c r="E121" s="1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10" customFormat="1">
      <c r="A122" s="1"/>
      <c r="B122" s="28"/>
      <c r="C122" s="28"/>
      <c r="E122" s="1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10" customFormat="1">
      <c r="A123" s="1"/>
      <c r="B123" s="28"/>
      <c r="C123" s="28"/>
      <c r="E123" s="1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10" customFormat="1">
      <c r="A124" s="1"/>
      <c r="B124" s="28"/>
      <c r="C124" s="28"/>
      <c r="E124" s="1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10" customFormat="1">
      <c r="A125" s="1"/>
      <c r="B125" s="28"/>
      <c r="C125" s="28"/>
      <c r="E125" s="1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10" customFormat="1">
      <c r="A126" s="1"/>
      <c r="B126" s="28"/>
      <c r="C126" s="28"/>
      <c r="E126" s="1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10" customFormat="1">
      <c r="A127" s="1"/>
      <c r="B127" s="28"/>
      <c r="C127" s="28"/>
      <c r="E127" s="1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10" customFormat="1">
      <c r="A128" s="1"/>
      <c r="B128" s="28"/>
      <c r="C128" s="28"/>
      <c r="E128" s="1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10" customFormat="1">
      <c r="A129" s="1"/>
      <c r="B129" s="28"/>
      <c r="C129" s="28"/>
      <c r="E129" s="1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10" customFormat="1">
      <c r="A130" s="1"/>
      <c r="B130" s="28"/>
      <c r="C130" s="28"/>
      <c r="E130" s="1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10" customFormat="1">
      <c r="A131" s="1"/>
      <c r="B131" s="28"/>
      <c r="C131" s="28"/>
      <c r="E131" s="1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10" customFormat="1">
      <c r="A132" s="1"/>
      <c r="B132" s="28"/>
      <c r="C132" s="28"/>
      <c r="E132" s="1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10" customFormat="1">
      <c r="A133" s="1"/>
      <c r="B133" s="28"/>
      <c r="C133" s="28"/>
      <c r="E133" s="1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10" customFormat="1">
      <c r="A134" s="1"/>
      <c r="B134" s="28"/>
      <c r="C134" s="28"/>
      <c r="E134" s="1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10" customFormat="1">
      <c r="A135" s="1"/>
      <c r="B135" s="28"/>
      <c r="C135" s="28"/>
      <c r="E135" s="1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10" customFormat="1">
      <c r="A136" s="1"/>
      <c r="B136" s="28"/>
      <c r="C136" s="28"/>
      <c r="E136" s="1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10" customFormat="1">
      <c r="A137" s="1"/>
      <c r="B137" s="28"/>
      <c r="C137" s="28"/>
      <c r="E137" s="1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10" customFormat="1">
      <c r="A138" s="1"/>
      <c r="B138" s="28"/>
      <c r="C138" s="28"/>
      <c r="E138" s="1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10" customFormat="1">
      <c r="A139" s="1"/>
      <c r="B139" s="28"/>
      <c r="C139" s="28"/>
      <c r="E139" s="1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10" customFormat="1">
      <c r="A140" s="1"/>
      <c r="B140" s="28"/>
      <c r="C140" s="28"/>
      <c r="E140" s="1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10" customFormat="1">
      <c r="A141" s="1"/>
      <c r="B141" s="28"/>
      <c r="C141" s="28"/>
      <c r="E141" s="1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10" customFormat="1">
      <c r="A142" s="1"/>
      <c r="B142" s="28"/>
      <c r="C142" s="28"/>
      <c r="E142" s="1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10" customFormat="1">
      <c r="A143" s="1"/>
      <c r="B143" s="28"/>
      <c r="C143" s="28"/>
      <c r="E143" s="1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10" customFormat="1">
      <c r="A144" s="1"/>
      <c r="B144" s="28"/>
      <c r="C144" s="28"/>
      <c r="E144" s="1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10" customFormat="1">
      <c r="A145" s="1"/>
      <c r="B145" s="28"/>
      <c r="C145" s="28"/>
      <c r="E145" s="1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10" customFormat="1">
      <c r="A146" s="1"/>
      <c r="B146" s="28"/>
      <c r="C146" s="28"/>
      <c r="E146" s="1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10" customFormat="1">
      <c r="A147" s="1"/>
      <c r="B147" s="28"/>
      <c r="C147" s="28"/>
      <c r="E147" s="1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10" customFormat="1">
      <c r="A148" s="1"/>
      <c r="B148" s="28"/>
      <c r="C148" s="28"/>
      <c r="E148" s="1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10" customFormat="1">
      <c r="A149" s="1"/>
      <c r="B149" s="28"/>
      <c r="C149" s="28"/>
      <c r="E149" s="1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10" customFormat="1">
      <c r="A150" s="1"/>
      <c r="B150" s="28"/>
      <c r="C150" s="28"/>
      <c r="E150" s="1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10" customFormat="1">
      <c r="A151" s="1"/>
      <c r="B151" s="28"/>
      <c r="C151" s="28"/>
      <c r="E151" s="1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10" customFormat="1">
      <c r="A152" s="1"/>
      <c r="B152" s="28"/>
      <c r="C152" s="28"/>
      <c r="E152" s="1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10" customFormat="1">
      <c r="A153" s="1"/>
      <c r="B153" s="28"/>
      <c r="C153" s="28"/>
      <c r="E153" s="1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10" customFormat="1">
      <c r="A154" s="1"/>
      <c r="B154" s="28"/>
      <c r="C154" s="28"/>
      <c r="E154" s="1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10" customFormat="1">
      <c r="A155" s="1"/>
      <c r="B155" s="28"/>
      <c r="C155" s="28"/>
      <c r="E155" s="1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10" customFormat="1">
      <c r="A156" s="1"/>
      <c r="B156" s="28"/>
      <c r="C156" s="28"/>
      <c r="E156" s="1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10" customFormat="1">
      <c r="A157" s="1"/>
      <c r="B157" s="28"/>
      <c r="C157" s="28"/>
      <c r="E157" s="1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10" customFormat="1">
      <c r="A158" s="1"/>
      <c r="B158" s="28"/>
      <c r="C158" s="28"/>
      <c r="E158" s="1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10" customFormat="1">
      <c r="A159" s="1"/>
      <c r="B159" s="28"/>
      <c r="C159" s="28"/>
      <c r="E159" s="1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10" customFormat="1">
      <c r="A160" s="1"/>
      <c r="B160" s="28"/>
      <c r="C160" s="28"/>
      <c r="E160" s="1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10" customFormat="1">
      <c r="A161" s="1"/>
      <c r="B161" s="28"/>
      <c r="C161" s="28"/>
      <c r="E161" s="1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10" customFormat="1">
      <c r="A162" s="1"/>
      <c r="B162" s="28"/>
      <c r="C162" s="28"/>
      <c r="E162" s="1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10" customFormat="1">
      <c r="A163" s="1"/>
      <c r="B163" s="28"/>
      <c r="C163" s="28"/>
      <c r="E163" s="1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10" customFormat="1">
      <c r="A164" s="1"/>
      <c r="B164" s="28"/>
      <c r="C164" s="28"/>
      <c r="E164" s="1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10" customFormat="1">
      <c r="A165" s="1"/>
      <c r="B165" s="28"/>
      <c r="C165" s="28"/>
      <c r="E165" s="1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10" customFormat="1">
      <c r="A166" s="1"/>
      <c r="B166" s="28"/>
      <c r="C166" s="28"/>
      <c r="E166" s="1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10" customFormat="1">
      <c r="A167" s="1"/>
      <c r="B167" s="28"/>
      <c r="C167" s="28"/>
      <c r="E167" s="1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10" customFormat="1">
      <c r="A168" s="1"/>
      <c r="B168" s="28"/>
      <c r="C168" s="28"/>
      <c r="E168" s="1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10" customFormat="1">
      <c r="A169" s="1"/>
      <c r="B169" s="28"/>
      <c r="C169" s="28"/>
      <c r="E169" s="1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10" customFormat="1">
      <c r="A170" s="1"/>
      <c r="B170" s="28"/>
      <c r="C170" s="28"/>
      <c r="E170" s="1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10" customFormat="1">
      <c r="A171" s="1"/>
      <c r="B171" s="28"/>
      <c r="C171" s="28"/>
      <c r="E171" s="1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10" customFormat="1">
      <c r="A172" s="1"/>
      <c r="B172" s="28"/>
      <c r="C172" s="28"/>
      <c r="E172" s="1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10" customFormat="1">
      <c r="A173" s="1"/>
      <c r="B173" s="28"/>
      <c r="C173" s="28"/>
      <c r="E173" s="1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10" customFormat="1">
      <c r="A174" s="1"/>
      <c r="B174" s="28"/>
      <c r="C174" s="28"/>
      <c r="E174" s="1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10" customFormat="1">
      <c r="A175" s="1"/>
      <c r="B175" s="28"/>
      <c r="C175" s="28"/>
      <c r="E175" s="1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10" customFormat="1">
      <c r="A176" s="1"/>
      <c r="B176" s="28"/>
      <c r="C176" s="28"/>
      <c r="E176" s="1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10" customFormat="1">
      <c r="A177" s="1"/>
      <c r="B177" s="28"/>
      <c r="C177" s="28"/>
      <c r="E177" s="1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10" customFormat="1">
      <c r="A178" s="1"/>
      <c r="B178" s="28"/>
      <c r="C178" s="28"/>
      <c r="E178" s="1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10" customFormat="1">
      <c r="A179" s="1"/>
      <c r="B179" s="28"/>
      <c r="C179" s="28"/>
      <c r="E179" s="1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10" customFormat="1">
      <c r="A180" s="1"/>
      <c r="B180" s="28"/>
      <c r="C180" s="28"/>
      <c r="E180" s="1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10" customFormat="1">
      <c r="A181" s="1"/>
      <c r="B181" s="28"/>
      <c r="C181" s="28"/>
      <c r="E181" s="1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10" customFormat="1">
      <c r="A182" s="1"/>
      <c r="B182" s="28"/>
      <c r="C182" s="28"/>
      <c r="E182" s="1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10" customFormat="1">
      <c r="A183" s="1"/>
      <c r="B183" s="28"/>
      <c r="C183" s="28"/>
      <c r="E183" s="1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10" customFormat="1">
      <c r="A184" s="1"/>
      <c r="B184" s="28"/>
      <c r="C184" s="28"/>
      <c r="E184" s="1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10" customFormat="1">
      <c r="A185" s="1"/>
      <c r="B185" s="28"/>
      <c r="C185" s="28"/>
      <c r="E185" s="1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10" customFormat="1">
      <c r="A186" s="1"/>
      <c r="B186" s="28"/>
      <c r="C186" s="28"/>
      <c r="E186" s="1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10" customFormat="1">
      <c r="A187" s="1"/>
      <c r="B187" s="28"/>
      <c r="C187" s="28"/>
      <c r="E187" s="1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10" customFormat="1">
      <c r="A188" s="1"/>
      <c r="B188" s="28"/>
      <c r="C188" s="28"/>
      <c r="E188" s="1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10" customFormat="1">
      <c r="A189" s="1"/>
      <c r="B189" s="28"/>
      <c r="C189" s="28"/>
      <c r="E189" s="1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10" customFormat="1">
      <c r="A190" s="1"/>
      <c r="B190" s="28"/>
      <c r="C190" s="28"/>
      <c r="E190" s="1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10" customFormat="1">
      <c r="A191" s="1"/>
      <c r="B191" s="28"/>
      <c r="C191" s="28"/>
      <c r="E191" s="1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10" customFormat="1">
      <c r="A192" s="1"/>
      <c r="B192" s="28"/>
      <c r="C192" s="28"/>
      <c r="E192" s="1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10" customFormat="1">
      <c r="A193" s="1"/>
      <c r="B193" s="28"/>
      <c r="C193" s="28"/>
      <c r="E193" s="1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10" customFormat="1">
      <c r="A194" s="1"/>
      <c r="B194" s="28"/>
      <c r="C194" s="28"/>
      <c r="E194" s="1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10" customFormat="1">
      <c r="A195" s="1"/>
      <c r="B195" s="28"/>
      <c r="C195" s="28"/>
      <c r="E195" s="1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10" customFormat="1">
      <c r="A196" s="1"/>
      <c r="B196" s="28"/>
      <c r="C196" s="28"/>
      <c r="E196" s="1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10" customFormat="1">
      <c r="A197" s="1"/>
      <c r="B197" s="28"/>
      <c r="C197" s="28"/>
      <c r="E197" s="1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10" customFormat="1">
      <c r="A198" s="1"/>
      <c r="B198" s="28"/>
      <c r="C198" s="28"/>
      <c r="E198" s="1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10" customFormat="1">
      <c r="A199" s="1"/>
      <c r="B199" s="28"/>
      <c r="C199" s="28"/>
      <c r="E199" s="1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10" customFormat="1">
      <c r="A200" s="1"/>
      <c r="B200" s="28"/>
      <c r="C200" s="28"/>
      <c r="E200" s="1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10" customFormat="1">
      <c r="A201" s="1"/>
      <c r="B201" s="28"/>
      <c r="C201" s="28"/>
      <c r="E201" s="1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10" customFormat="1">
      <c r="A202" s="1"/>
      <c r="B202" s="28"/>
      <c r="C202" s="28"/>
      <c r="E202" s="1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10" customFormat="1">
      <c r="A203" s="1"/>
      <c r="B203" s="28"/>
      <c r="C203" s="28"/>
      <c r="E203" s="1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10" customFormat="1">
      <c r="A204" s="1"/>
      <c r="B204" s="28"/>
      <c r="C204" s="28"/>
      <c r="E204" s="1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10" customFormat="1">
      <c r="A205" s="1"/>
      <c r="B205" s="28"/>
      <c r="C205" s="28"/>
      <c r="E205" s="1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10" customFormat="1">
      <c r="A206" s="1"/>
      <c r="B206" s="28"/>
      <c r="C206" s="28"/>
      <c r="E206" s="1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10" customFormat="1">
      <c r="A207" s="1"/>
      <c r="B207" s="28"/>
      <c r="C207" s="28"/>
      <c r="E207" s="1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s="10" customFormat="1">
      <c r="A208" s="1"/>
      <c r="B208" s="28"/>
      <c r="C208" s="28"/>
      <c r="E208" s="1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s="10" customFormat="1">
      <c r="A209" s="1"/>
      <c r="B209" s="28"/>
      <c r="C209" s="28"/>
      <c r="E209" s="1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s="10" customFormat="1">
      <c r="A210" s="1"/>
      <c r="B210" s="28"/>
      <c r="C210" s="28"/>
      <c r="E210" s="1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s="10" customFormat="1">
      <c r="A211" s="1"/>
      <c r="B211" s="28"/>
      <c r="C211" s="28"/>
      <c r="E211" s="1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s="10" customFormat="1">
      <c r="A212" s="1"/>
      <c r="B212" s="28"/>
      <c r="C212" s="28"/>
      <c r="E212" s="1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s="10" customFormat="1">
      <c r="A213" s="1"/>
      <c r="B213" s="28"/>
      <c r="C213" s="28"/>
      <c r="E213" s="1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s="10" customFormat="1">
      <c r="A214" s="1"/>
      <c r="B214" s="28"/>
      <c r="C214" s="28"/>
      <c r="E214" s="1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s="10" customFormat="1">
      <c r="A215" s="1"/>
      <c r="B215" s="28"/>
      <c r="C215" s="28"/>
      <c r="E215" s="1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s="10" customFormat="1">
      <c r="A216" s="1"/>
      <c r="B216" s="28"/>
      <c r="C216" s="28"/>
      <c r="E216" s="1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s="10" customFormat="1">
      <c r="A217" s="1"/>
      <c r="B217" s="28"/>
      <c r="C217" s="28"/>
      <c r="E217" s="1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10" customFormat="1">
      <c r="A218" s="1"/>
      <c r="B218" s="28"/>
      <c r="C218" s="28"/>
      <c r="E218" s="1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s="10" customFormat="1">
      <c r="A219" s="1"/>
      <c r="B219" s="28"/>
      <c r="C219" s="28"/>
      <c r="E219" s="1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s="10" customFormat="1">
      <c r="A220" s="1"/>
      <c r="B220" s="28"/>
      <c r="C220" s="28"/>
      <c r="E220" s="1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s="10" customFormat="1">
      <c r="A221" s="1"/>
      <c r="B221" s="28"/>
      <c r="C221" s="28"/>
      <c r="E221" s="1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s="10" customFormat="1">
      <c r="A222" s="1"/>
      <c r="B222" s="28"/>
      <c r="C222" s="28"/>
      <c r="E222" s="1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s="10" customFormat="1">
      <c r="A223" s="1"/>
      <c r="B223" s="28"/>
      <c r="C223" s="28"/>
      <c r="E223" s="1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s="10" customFormat="1">
      <c r="A224" s="1"/>
      <c r="B224" s="28"/>
      <c r="C224" s="28"/>
      <c r="E224" s="1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s="10" customFormat="1">
      <c r="A225" s="1"/>
      <c r="B225" s="28"/>
      <c r="C225" s="28"/>
      <c r="E225" s="1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s="10" customFormat="1">
      <c r="A226" s="1"/>
      <c r="B226" s="28"/>
      <c r="C226" s="28"/>
      <c r="E226" s="1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s="10" customFormat="1">
      <c r="A227" s="1"/>
      <c r="B227" s="28"/>
      <c r="C227" s="28"/>
      <c r="E227" s="1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s="10" customFormat="1">
      <c r="A228" s="1"/>
      <c r="B228" s="28"/>
      <c r="C228" s="28"/>
      <c r="E228" s="1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s="10" customFormat="1">
      <c r="A229" s="1"/>
      <c r="B229" s="28"/>
      <c r="C229" s="28"/>
      <c r="E229" s="1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s="10" customFormat="1">
      <c r="A230" s="1"/>
      <c r="B230" s="28"/>
      <c r="C230" s="28"/>
      <c r="E230" s="1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s="10" customFormat="1">
      <c r="A231" s="1"/>
      <c r="B231" s="28"/>
      <c r="C231" s="28"/>
      <c r="E231" s="1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s="10" customFormat="1">
      <c r="A232" s="1"/>
      <c r="B232" s="28"/>
      <c r="C232" s="28"/>
      <c r="E232" s="1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s="10" customFormat="1">
      <c r="A233" s="1"/>
      <c r="B233" s="28"/>
      <c r="C233" s="28"/>
      <c r="E233" s="1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s="10" customFormat="1">
      <c r="A234" s="1"/>
      <c r="B234" s="28"/>
      <c r="C234" s="28"/>
      <c r="E234" s="1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s="10" customFormat="1">
      <c r="A235" s="1"/>
      <c r="B235" s="28"/>
      <c r="C235" s="28"/>
      <c r="E235" s="1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4C637-DEA4-4DD0-903B-71E01DC2039A}">
  <sheetPr>
    <tabColor rgb="FF00B0F0"/>
  </sheetPr>
  <dimension ref="A1:BF180"/>
  <sheetViews>
    <sheetView workbookViewId="0">
      <selection activeCell="M32" sqref="M32"/>
    </sheetView>
  </sheetViews>
  <sheetFormatPr defaultColWidth="4.125" defaultRowHeight="13.5"/>
  <cols>
    <col min="1" max="1" width="26.625" style="1" customWidth="1"/>
    <col min="2" max="2" width="3.375" style="3" customWidth="1"/>
    <col min="3" max="3" width="2.875" style="3" customWidth="1"/>
    <col min="4" max="4" width="4.125" style="10" customWidth="1"/>
    <col min="5" max="9" width="4.375" style="14" customWidth="1"/>
    <col min="10" max="10" width="4.125" style="10" customWidth="1"/>
    <col min="11" max="11" width="4.375" style="14" customWidth="1"/>
    <col min="12" max="31" width="4.5" style="3" customWidth="1"/>
    <col min="32" max="16384" width="4.125" style="1"/>
  </cols>
  <sheetData>
    <row r="1" spans="1:43">
      <c r="A1" s="123" t="s">
        <v>395</v>
      </c>
      <c r="B1" s="250"/>
      <c r="C1" s="250"/>
    </row>
    <row r="2" spans="1:43">
      <c r="A2" s="2" t="s">
        <v>214</v>
      </c>
      <c r="B2" s="4"/>
      <c r="C2" s="4"/>
    </row>
    <row r="3" spans="1:43" s="2" customFormat="1">
      <c r="A3" s="2" t="s">
        <v>44</v>
      </c>
      <c r="B3" s="4"/>
      <c r="C3" s="4"/>
      <c r="D3" s="11"/>
      <c r="E3" s="14"/>
      <c r="F3" s="14"/>
      <c r="G3" s="14"/>
      <c r="H3" s="14"/>
      <c r="I3" s="14"/>
      <c r="J3" s="11"/>
      <c r="K3" s="1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43">
      <c r="A4" s="5" t="s">
        <v>77</v>
      </c>
      <c r="B4" s="251" t="s">
        <v>248</v>
      </c>
      <c r="C4" s="9" t="s">
        <v>247</v>
      </c>
      <c r="D4" s="94" t="s">
        <v>0</v>
      </c>
      <c r="E4" s="95" t="s">
        <v>2</v>
      </c>
      <c r="F4" s="94" t="s">
        <v>0</v>
      </c>
      <c r="G4" s="95" t="s">
        <v>2</v>
      </c>
      <c r="H4" s="94"/>
      <c r="I4" s="95"/>
      <c r="J4" s="6">
        <v>1</v>
      </c>
      <c r="K4" s="8">
        <v>2</v>
      </c>
      <c r="L4" s="8">
        <v>1</v>
      </c>
      <c r="M4" s="8">
        <v>2</v>
      </c>
      <c r="N4" s="8">
        <v>2</v>
      </c>
      <c r="O4" s="8">
        <v>1</v>
      </c>
      <c r="P4" s="8">
        <v>2</v>
      </c>
      <c r="Q4" s="8">
        <v>2</v>
      </c>
      <c r="R4" s="8">
        <v>2</v>
      </c>
      <c r="S4" s="8">
        <v>2</v>
      </c>
      <c r="T4" s="8">
        <v>2</v>
      </c>
      <c r="U4" s="8">
        <v>2</v>
      </c>
      <c r="V4" s="8">
        <v>1</v>
      </c>
      <c r="W4" s="8">
        <v>1</v>
      </c>
      <c r="X4" s="8">
        <v>2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1</v>
      </c>
      <c r="AE4" s="7">
        <v>1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>
      <c r="A5" s="33" t="s">
        <v>268</v>
      </c>
      <c r="B5" s="270">
        <v>10</v>
      </c>
      <c r="C5" s="290" t="s">
        <v>179</v>
      </c>
      <c r="D5" s="96">
        <v>0</v>
      </c>
      <c r="E5" s="97">
        <v>0</v>
      </c>
      <c r="F5" s="224" t="s">
        <v>1</v>
      </c>
      <c r="G5" s="226" t="s">
        <v>1</v>
      </c>
      <c r="H5" s="224" t="s">
        <v>1</v>
      </c>
      <c r="I5" s="226" t="s">
        <v>1</v>
      </c>
      <c r="J5" s="146" t="s">
        <v>133</v>
      </c>
      <c r="K5" s="149" t="s">
        <v>319</v>
      </c>
      <c r="L5" s="149" t="s">
        <v>320</v>
      </c>
      <c r="M5" s="149" t="s">
        <v>321</v>
      </c>
      <c r="N5" s="149" t="s">
        <v>194</v>
      </c>
      <c r="O5" s="149" t="s">
        <v>108</v>
      </c>
      <c r="P5" s="149" t="s">
        <v>137</v>
      </c>
      <c r="Q5" s="370" t="s">
        <v>1</v>
      </c>
      <c r="R5" s="370" t="s">
        <v>1</v>
      </c>
      <c r="S5" s="370" t="s">
        <v>1</v>
      </c>
      <c r="T5" s="370" t="s">
        <v>1</v>
      </c>
      <c r="U5" s="370" t="s">
        <v>1</v>
      </c>
      <c r="V5" s="147">
        <v>0.55486111111111114</v>
      </c>
      <c r="W5" s="370" t="s">
        <v>1</v>
      </c>
      <c r="X5" s="147">
        <v>0.59652777777777777</v>
      </c>
      <c r="Y5" s="147">
        <v>0.61736111111111114</v>
      </c>
      <c r="Z5" s="370" t="s">
        <v>1</v>
      </c>
      <c r="AA5" s="147">
        <v>0.70763888888888893</v>
      </c>
      <c r="AB5" s="147">
        <v>0.7909722222222223</v>
      </c>
      <c r="AC5" s="147">
        <v>0.87430555555555556</v>
      </c>
      <c r="AD5" s="147">
        <v>0.90902777777777777</v>
      </c>
      <c r="AE5" s="148">
        <v>0.93333333333333324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>
      <c r="A6" s="25" t="s">
        <v>270</v>
      </c>
      <c r="B6" s="271">
        <v>108</v>
      </c>
      <c r="C6" s="291" t="s">
        <v>246</v>
      </c>
      <c r="D6" s="131">
        <v>0.7</v>
      </c>
      <c r="E6" s="132">
        <v>0.7</v>
      </c>
      <c r="F6" s="225" t="s">
        <v>1</v>
      </c>
      <c r="G6" s="215" t="s">
        <v>1</v>
      </c>
      <c r="H6" s="225" t="s">
        <v>1</v>
      </c>
      <c r="I6" s="215" t="s">
        <v>1</v>
      </c>
      <c r="J6" s="135" t="s">
        <v>123</v>
      </c>
      <c r="K6" s="129" t="s">
        <v>124</v>
      </c>
      <c r="L6" s="129" t="s">
        <v>211</v>
      </c>
      <c r="M6" s="129" t="s">
        <v>78</v>
      </c>
      <c r="N6" s="129" t="s">
        <v>86</v>
      </c>
      <c r="O6" s="129" t="s">
        <v>111</v>
      </c>
      <c r="P6" s="129" t="s">
        <v>139</v>
      </c>
      <c r="Q6" s="138" t="s">
        <v>1</v>
      </c>
      <c r="R6" s="138" t="s">
        <v>1</v>
      </c>
      <c r="S6" s="138" t="s">
        <v>1</v>
      </c>
      <c r="T6" s="138" t="s">
        <v>1</v>
      </c>
      <c r="U6" s="138" t="s">
        <v>1</v>
      </c>
      <c r="V6" s="136">
        <v>0.55555555555555558</v>
      </c>
      <c r="W6" s="138" t="s">
        <v>1</v>
      </c>
      <c r="X6" s="136">
        <v>0.59722222222222221</v>
      </c>
      <c r="Y6" s="136">
        <v>0.61805555555555558</v>
      </c>
      <c r="Z6" s="138" t="s">
        <v>1</v>
      </c>
      <c r="AA6" s="136">
        <v>0.70833333333333337</v>
      </c>
      <c r="AB6" s="136">
        <v>0.79166666666666663</v>
      </c>
      <c r="AC6" s="136">
        <v>0.875</v>
      </c>
      <c r="AD6" s="136">
        <v>0.90972222222222221</v>
      </c>
      <c r="AE6" s="137">
        <v>0.93402777777777779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idden="1">
      <c r="A7" s="25" t="s">
        <v>271</v>
      </c>
      <c r="B7" s="374"/>
      <c r="C7" s="395"/>
      <c r="D7" s="375"/>
      <c r="E7" s="376"/>
      <c r="F7" s="377"/>
      <c r="G7" s="378"/>
      <c r="H7" s="377"/>
      <c r="I7" s="378"/>
      <c r="J7" s="212" t="s">
        <v>134</v>
      </c>
      <c r="K7" s="209" t="s">
        <v>322</v>
      </c>
      <c r="L7" s="209" t="s">
        <v>323</v>
      </c>
      <c r="M7" s="209" t="s">
        <v>324</v>
      </c>
      <c r="N7" s="209" t="s">
        <v>195</v>
      </c>
      <c r="O7" s="209" t="s">
        <v>121</v>
      </c>
      <c r="P7" s="209" t="s">
        <v>141</v>
      </c>
      <c r="Q7" s="30" t="s">
        <v>142</v>
      </c>
      <c r="R7" s="30">
        <v>0.42777777777777781</v>
      </c>
      <c r="S7" s="30">
        <v>0.4694444444444445</v>
      </c>
      <c r="T7" s="30">
        <v>0.51111111111111118</v>
      </c>
      <c r="U7" s="30">
        <v>0.5493055555555556</v>
      </c>
      <c r="V7" s="30">
        <v>0.55625000000000002</v>
      </c>
      <c r="W7" s="30">
        <v>0.5805555555555556</v>
      </c>
      <c r="X7" s="30">
        <v>0.59791666666666665</v>
      </c>
      <c r="Y7" s="30">
        <v>0.61875000000000002</v>
      </c>
      <c r="Z7" s="30">
        <v>0.65347222222222223</v>
      </c>
      <c r="AA7" s="30">
        <v>0.7090277777777777</v>
      </c>
      <c r="AB7" s="30">
        <v>0.79236111111111107</v>
      </c>
      <c r="AC7" s="30">
        <v>0.87569444444444444</v>
      </c>
      <c r="AD7" s="30">
        <v>0.91041666666666676</v>
      </c>
      <c r="AE7" s="31">
        <v>0.93472222222222223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2" customFormat="1">
      <c r="A8" s="216" t="s">
        <v>325</v>
      </c>
      <c r="B8" s="327">
        <v>11</v>
      </c>
      <c r="C8" s="373" t="s">
        <v>179</v>
      </c>
      <c r="D8" s="217" t="s">
        <v>187</v>
      </c>
      <c r="E8" s="218" t="s">
        <v>187</v>
      </c>
      <c r="F8" s="371">
        <v>0</v>
      </c>
      <c r="G8" s="372">
        <v>0</v>
      </c>
      <c r="H8" s="371" t="s">
        <v>1</v>
      </c>
      <c r="I8" s="372" t="s">
        <v>1</v>
      </c>
      <c r="J8" s="219" t="s">
        <v>187</v>
      </c>
      <c r="K8" s="220" t="s">
        <v>187</v>
      </c>
      <c r="L8" s="220" t="s">
        <v>187</v>
      </c>
      <c r="M8" s="220" t="s">
        <v>187</v>
      </c>
      <c r="N8" s="220" t="s">
        <v>187</v>
      </c>
      <c r="O8" s="220" t="s">
        <v>187</v>
      </c>
      <c r="P8" s="220" t="s">
        <v>187</v>
      </c>
      <c r="Q8" s="144" t="s">
        <v>140</v>
      </c>
      <c r="R8" s="144">
        <v>0.42708333333333331</v>
      </c>
      <c r="S8" s="144">
        <v>0.46875</v>
      </c>
      <c r="T8" s="144">
        <v>0.51041666666666663</v>
      </c>
      <c r="U8" s="144">
        <v>0.54861111111111105</v>
      </c>
      <c r="V8" s="144" t="s">
        <v>187</v>
      </c>
      <c r="W8" s="144">
        <v>0.57986111111111105</v>
      </c>
      <c r="X8" s="144" t="s">
        <v>187</v>
      </c>
      <c r="Y8" s="144" t="s">
        <v>187</v>
      </c>
      <c r="Z8" s="144">
        <v>0.65277777777777779</v>
      </c>
      <c r="AA8" s="144" t="s">
        <v>187</v>
      </c>
      <c r="AB8" s="144" t="s">
        <v>187</v>
      </c>
      <c r="AC8" s="144" t="s">
        <v>187</v>
      </c>
      <c r="AD8" s="144" t="s">
        <v>187</v>
      </c>
      <c r="AE8" s="368" t="s">
        <v>187</v>
      </c>
    </row>
    <row r="9" spans="1:43">
      <c r="A9" s="25" t="s">
        <v>271</v>
      </c>
      <c r="B9" s="272" t="s">
        <v>65</v>
      </c>
      <c r="C9" s="294" t="s">
        <v>179</v>
      </c>
      <c r="D9" s="69">
        <v>0.7</v>
      </c>
      <c r="E9" s="213">
        <v>1.4</v>
      </c>
      <c r="F9" s="69">
        <v>0.7</v>
      </c>
      <c r="G9" s="213">
        <v>0.7</v>
      </c>
      <c r="H9" s="223" t="s">
        <v>1</v>
      </c>
      <c r="I9" s="227" t="s">
        <v>1</v>
      </c>
      <c r="J9" s="212" t="s">
        <v>134</v>
      </c>
      <c r="K9" s="209" t="s">
        <v>322</v>
      </c>
      <c r="L9" s="209" t="s">
        <v>323</v>
      </c>
      <c r="M9" s="209" t="s">
        <v>324</v>
      </c>
      <c r="N9" s="209" t="s">
        <v>195</v>
      </c>
      <c r="O9" s="209" t="s">
        <v>121</v>
      </c>
      <c r="P9" s="209" t="s">
        <v>141</v>
      </c>
      <c r="Q9" s="30" t="s">
        <v>142</v>
      </c>
      <c r="R9" s="30">
        <v>0.42777777777777781</v>
      </c>
      <c r="S9" s="30">
        <v>0.4694444444444445</v>
      </c>
      <c r="T9" s="30">
        <v>0.51111111111111118</v>
      </c>
      <c r="U9" s="30">
        <v>0.5493055555555556</v>
      </c>
      <c r="V9" s="30">
        <v>0.55625000000000002</v>
      </c>
      <c r="W9" s="30">
        <v>0.5805555555555556</v>
      </c>
      <c r="X9" s="30">
        <v>0.59791666666666665</v>
      </c>
      <c r="Y9" s="30">
        <v>0.61875000000000002</v>
      </c>
      <c r="Z9" s="30">
        <v>0.65347222222222223</v>
      </c>
      <c r="AA9" s="30">
        <v>0.7090277777777777</v>
      </c>
      <c r="AB9" s="30">
        <v>0.79236111111111107</v>
      </c>
      <c r="AC9" s="30">
        <v>0.87569444444444444</v>
      </c>
      <c r="AD9" s="30">
        <v>0.91041666666666676</v>
      </c>
      <c r="AE9" s="31">
        <v>0.93472222222222223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>
      <c r="A10" s="25" t="s">
        <v>239</v>
      </c>
      <c r="B10" s="271">
        <v>109</v>
      </c>
      <c r="C10" s="291" t="s">
        <v>246</v>
      </c>
      <c r="D10" s="131">
        <v>0.5</v>
      </c>
      <c r="E10" s="132">
        <v>1.9</v>
      </c>
      <c r="F10" s="131">
        <v>0.5</v>
      </c>
      <c r="G10" s="132">
        <v>1.2</v>
      </c>
      <c r="H10" s="225" t="s">
        <v>1</v>
      </c>
      <c r="I10" s="215" t="s">
        <v>1</v>
      </c>
      <c r="J10" s="135" t="s">
        <v>135</v>
      </c>
      <c r="K10" s="129" t="s">
        <v>125</v>
      </c>
      <c r="L10" s="129" t="s">
        <v>212</v>
      </c>
      <c r="M10" s="129" t="s">
        <v>326</v>
      </c>
      <c r="N10" s="129" t="s">
        <v>89</v>
      </c>
      <c r="O10" s="129" t="s">
        <v>114</v>
      </c>
      <c r="P10" s="129" t="s">
        <v>143</v>
      </c>
      <c r="Q10" s="136" t="s">
        <v>144</v>
      </c>
      <c r="R10" s="136">
        <v>0.4284722222222222</v>
      </c>
      <c r="S10" s="136">
        <v>0.47013888888888888</v>
      </c>
      <c r="T10" s="136">
        <v>0.51180555555555551</v>
      </c>
      <c r="U10" s="136">
        <v>0.54999999999999993</v>
      </c>
      <c r="V10" s="136">
        <v>0.55694444444444446</v>
      </c>
      <c r="W10" s="136">
        <v>0.58124999999999993</v>
      </c>
      <c r="X10" s="136">
        <v>0.59861111111111109</v>
      </c>
      <c r="Y10" s="136">
        <v>0.61944444444444446</v>
      </c>
      <c r="Z10" s="136">
        <v>0.65416666666666667</v>
      </c>
      <c r="AA10" s="136">
        <v>0.70972222222222225</v>
      </c>
      <c r="AB10" s="136">
        <v>0.79305555555555562</v>
      </c>
      <c r="AC10" s="136">
        <v>0.87638888888888899</v>
      </c>
      <c r="AD10" s="136">
        <v>0.91111111111111109</v>
      </c>
      <c r="AE10" s="137">
        <v>0.93541666666666667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>
      <c r="A11" s="24" t="s">
        <v>244</v>
      </c>
      <c r="B11" s="271">
        <v>12</v>
      </c>
      <c r="C11" s="291" t="s">
        <v>179</v>
      </c>
      <c r="D11" s="131">
        <v>0.5</v>
      </c>
      <c r="E11" s="132">
        <v>2.4</v>
      </c>
      <c r="F11" s="131">
        <v>0.5</v>
      </c>
      <c r="G11" s="132">
        <v>1.7</v>
      </c>
      <c r="H11" s="225" t="s">
        <v>1</v>
      </c>
      <c r="I11" s="215" t="s">
        <v>1</v>
      </c>
      <c r="J11" s="135" t="s">
        <v>136</v>
      </c>
      <c r="K11" s="129" t="s">
        <v>327</v>
      </c>
      <c r="L11" s="129" t="s">
        <v>328</v>
      </c>
      <c r="M11" s="129" t="s">
        <v>329</v>
      </c>
      <c r="N11" s="129" t="s">
        <v>197</v>
      </c>
      <c r="O11" s="129" t="s">
        <v>122</v>
      </c>
      <c r="P11" s="129" t="s">
        <v>145</v>
      </c>
      <c r="Q11" s="136" t="s">
        <v>146</v>
      </c>
      <c r="R11" s="136">
        <v>0.4291666666666667</v>
      </c>
      <c r="S11" s="136">
        <v>0.47083333333333338</v>
      </c>
      <c r="T11" s="136">
        <v>0.51250000000000007</v>
      </c>
      <c r="U11" s="136">
        <v>0.55069444444444449</v>
      </c>
      <c r="V11" s="136">
        <v>0.55763888888888891</v>
      </c>
      <c r="W11" s="136">
        <v>0.58194444444444449</v>
      </c>
      <c r="X11" s="136">
        <v>0.59930555555555554</v>
      </c>
      <c r="Y11" s="136">
        <v>0.62013888888888891</v>
      </c>
      <c r="Z11" s="136">
        <v>0.65486111111111112</v>
      </c>
      <c r="AA11" s="136">
        <v>0.7104166666666667</v>
      </c>
      <c r="AB11" s="136">
        <v>0.79375000000000007</v>
      </c>
      <c r="AC11" s="136">
        <v>0.87708333333333333</v>
      </c>
      <c r="AD11" s="136">
        <v>0.91180555555555554</v>
      </c>
      <c r="AE11" s="137">
        <v>0.93611111111111101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>
      <c r="A12" s="25" t="s">
        <v>298</v>
      </c>
      <c r="B12" s="271">
        <v>13</v>
      </c>
      <c r="C12" s="291" t="s">
        <v>179</v>
      </c>
      <c r="D12" s="131">
        <v>0.8</v>
      </c>
      <c r="E12" s="132">
        <v>3.2</v>
      </c>
      <c r="F12" s="131">
        <v>0.8</v>
      </c>
      <c r="G12" s="132">
        <v>2.5</v>
      </c>
      <c r="H12" s="225" t="s">
        <v>1</v>
      </c>
      <c r="I12" s="215" t="s">
        <v>1</v>
      </c>
      <c r="J12" s="135" t="s">
        <v>124</v>
      </c>
      <c r="K12" s="129" t="s">
        <v>127</v>
      </c>
      <c r="L12" s="129" t="s">
        <v>154</v>
      </c>
      <c r="M12" s="129" t="s">
        <v>85</v>
      </c>
      <c r="N12" s="129" t="s">
        <v>198</v>
      </c>
      <c r="O12" s="129" t="s">
        <v>116</v>
      </c>
      <c r="P12" s="129" t="s">
        <v>147</v>
      </c>
      <c r="Q12" s="136" t="s">
        <v>148</v>
      </c>
      <c r="R12" s="136">
        <v>0.43055555555555558</v>
      </c>
      <c r="S12" s="136">
        <v>0.47222222222222227</v>
      </c>
      <c r="T12" s="136">
        <v>0.51388888888888895</v>
      </c>
      <c r="U12" s="136">
        <v>0.55208333333333337</v>
      </c>
      <c r="V12" s="136">
        <v>0.55902777777777779</v>
      </c>
      <c r="W12" s="136">
        <v>0.58333333333333337</v>
      </c>
      <c r="X12" s="136">
        <v>0.60069444444444442</v>
      </c>
      <c r="Y12" s="136">
        <v>0.62152777777777779</v>
      </c>
      <c r="Z12" s="136">
        <v>0.65625</v>
      </c>
      <c r="AA12" s="136">
        <v>0.71180555555555547</v>
      </c>
      <c r="AB12" s="136">
        <v>0.79513888888888884</v>
      </c>
      <c r="AC12" s="136">
        <v>0.87847222222222221</v>
      </c>
      <c r="AD12" s="136">
        <v>0.91319444444444453</v>
      </c>
      <c r="AE12" s="137">
        <v>0.9375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>
      <c r="A13" s="26" t="s">
        <v>250</v>
      </c>
      <c r="B13" s="273">
        <v>3</v>
      </c>
      <c r="C13" s="396" t="s">
        <v>179</v>
      </c>
      <c r="D13" s="131">
        <v>1.7</v>
      </c>
      <c r="E13" s="132">
        <v>4.9000000000000004</v>
      </c>
      <c r="F13" s="131">
        <v>1.7</v>
      </c>
      <c r="G13" s="132">
        <v>4.2</v>
      </c>
      <c r="H13" s="225" t="s">
        <v>1</v>
      </c>
      <c r="I13" s="215" t="s">
        <v>1</v>
      </c>
      <c r="J13" s="135" t="s">
        <v>125</v>
      </c>
      <c r="K13" s="129" t="s">
        <v>128</v>
      </c>
      <c r="L13" s="129" t="s">
        <v>155</v>
      </c>
      <c r="M13" s="129" t="s">
        <v>331</v>
      </c>
      <c r="N13" s="129" t="s">
        <v>97</v>
      </c>
      <c r="O13" s="129" t="s">
        <v>332</v>
      </c>
      <c r="P13" s="129" t="s">
        <v>289</v>
      </c>
      <c r="Q13" s="136" t="s">
        <v>333</v>
      </c>
      <c r="R13" s="136">
        <v>0.43194444444444446</v>
      </c>
      <c r="S13" s="136">
        <v>0.47361111111111115</v>
      </c>
      <c r="T13" s="136">
        <v>0.51527777777777783</v>
      </c>
      <c r="U13" s="136">
        <v>0.55347222222222225</v>
      </c>
      <c r="V13" s="136">
        <v>0.56041666666666667</v>
      </c>
      <c r="W13" s="136">
        <v>0.58472222222222225</v>
      </c>
      <c r="X13" s="136">
        <v>0.6020833333333333</v>
      </c>
      <c r="Y13" s="136">
        <v>0.62291666666666667</v>
      </c>
      <c r="Z13" s="136">
        <v>0.65763888888888888</v>
      </c>
      <c r="AA13" s="136">
        <v>0.71319444444444446</v>
      </c>
      <c r="AB13" s="136">
        <v>0.79652777777777783</v>
      </c>
      <c r="AC13" s="136">
        <v>0.87986111111111109</v>
      </c>
      <c r="AD13" s="136">
        <v>0.9145833333333333</v>
      </c>
      <c r="AE13" s="137">
        <v>0.93888888888888899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>
      <c r="A14" s="26" t="s">
        <v>264</v>
      </c>
      <c r="B14" s="273">
        <v>44</v>
      </c>
      <c r="C14" s="396" t="s">
        <v>245</v>
      </c>
      <c r="D14" s="131">
        <v>0.3</v>
      </c>
      <c r="E14" s="132">
        <v>5.2</v>
      </c>
      <c r="F14" s="131">
        <v>0.3</v>
      </c>
      <c r="G14" s="132">
        <v>4.5</v>
      </c>
      <c r="H14" s="225" t="s">
        <v>1</v>
      </c>
      <c r="I14" s="215" t="s">
        <v>1</v>
      </c>
      <c r="J14" s="135" t="s">
        <v>327</v>
      </c>
      <c r="K14" s="129" t="s">
        <v>335</v>
      </c>
      <c r="L14" s="129" t="s">
        <v>156</v>
      </c>
      <c r="M14" s="129" t="s">
        <v>206</v>
      </c>
      <c r="N14" s="129" t="s">
        <v>100</v>
      </c>
      <c r="O14" s="129" t="s">
        <v>336</v>
      </c>
      <c r="P14" s="129" t="s">
        <v>337</v>
      </c>
      <c r="Q14" s="136" t="s">
        <v>338</v>
      </c>
      <c r="R14" s="136">
        <v>0.43263888888888885</v>
      </c>
      <c r="S14" s="136">
        <v>0.47430555555555554</v>
      </c>
      <c r="T14" s="136">
        <v>0.51597222222222217</v>
      </c>
      <c r="U14" s="136">
        <v>0.5541666666666667</v>
      </c>
      <c r="V14" s="136">
        <v>0.56111111111111112</v>
      </c>
      <c r="W14" s="136">
        <v>0.5854166666666667</v>
      </c>
      <c r="X14" s="136">
        <v>0.60277777777777775</v>
      </c>
      <c r="Y14" s="136">
        <v>0.62361111111111112</v>
      </c>
      <c r="Z14" s="136">
        <v>0.65833333333333333</v>
      </c>
      <c r="AA14" s="136">
        <v>0.71388888888888891</v>
      </c>
      <c r="AB14" s="136">
        <v>0.79722222222222217</v>
      </c>
      <c r="AC14" s="136">
        <v>0.88055555555555554</v>
      </c>
      <c r="AD14" s="136">
        <v>0.91527777777777775</v>
      </c>
      <c r="AE14" s="137">
        <v>0.93958333333333333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>
      <c r="A15" s="369" t="s">
        <v>277</v>
      </c>
      <c r="B15" s="270">
        <v>2</v>
      </c>
      <c r="C15" s="290" t="s">
        <v>179</v>
      </c>
      <c r="D15" s="139">
        <v>1.4</v>
      </c>
      <c r="E15" s="140">
        <v>6.6</v>
      </c>
      <c r="F15" s="139">
        <v>1.4</v>
      </c>
      <c r="G15" s="140">
        <v>5.9</v>
      </c>
      <c r="H15" s="390" t="s">
        <v>1</v>
      </c>
      <c r="I15" s="391" t="s">
        <v>1</v>
      </c>
      <c r="J15" s="210" t="s">
        <v>339</v>
      </c>
      <c r="K15" s="208" t="s">
        <v>203</v>
      </c>
      <c r="L15" s="208" t="s">
        <v>340</v>
      </c>
      <c r="M15" s="208" t="s">
        <v>94</v>
      </c>
      <c r="N15" s="208" t="s">
        <v>341</v>
      </c>
      <c r="O15" s="208" t="s">
        <v>80</v>
      </c>
      <c r="P15" s="208" t="s">
        <v>291</v>
      </c>
      <c r="Q15" s="207" t="s">
        <v>342</v>
      </c>
      <c r="R15" s="207">
        <v>0.43472222222222223</v>
      </c>
      <c r="S15" s="207">
        <v>0.47638888888888892</v>
      </c>
      <c r="T15" s="207">
        <v>0.5180555555555556</v>
      </c>
      <c r="U15" s="207">
        <v>0.55625000000000002</v>
      </c>
      <c r="V15" s="207">
        <v>0.56319444444444444</v>
      </c>
      <c r="W15" s="207">
        <v>0.58750000000000002</v>
      </c>
      <c r="X15" s="207">
        <v>0.60486111111111118</v>
      </c>
      <c r="Y15" s="207">
        <v>0.62569444444444444</v>
      </c>
      <c r="Z15" s="207">
        <v>0.66041666666666665</v>
      </c>
      <c r="AA15" s="207">
        <v>0.71597222222222223</v>
      </c>
      <c r="AB15" s="207">
        <v>0.7993055555555556</v>
      </c>
      <c r="AC15" s="207">
        <v>0.88263888888888886</v>
      </c>
      <c r="AD15" s="207">
        <v>0.91736111111111107</v>
      </c>
      <c r="AE15" s="211">
        <v>0.94166666666666676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>
      <c r="A16" s="60" t="s">
        <v>264</v>
      </c>
      <c r="B16" s="273">
        <v>15</v>
      </c>
      <c r="C16" s="396" t="s">
        <v>245</v>
      </c>
      <c r="D16" s="131">
        <v>1.6</v>
      </c>
      <c r="E16" s="132">
        <v>8.1999999999999993</v>
      </c>
      <c r="F16" s="131">
        <v>1.6</v>
      </c>
      <c r="G16" s="132">
        <v>7.5</v>
      </c>
      <c r="H16" s="225" t="s">
        <v>1</v>
      </c>
      <c r="I16" s="215" t="s">
        <v>1</v>
      </c>
      <c r="J16" s="135" t="s">
        <v>129</v>
      </c>
      <c r="K16" s="129" t="s">
        <v>343</v>
      </c>
      <c r="L16" s="129" t="s">
        <v>344</v>
      </c>
      <c r="M16" s="129" t="s">
        <v>345</v>
      </c>
      <c r="N16" s="129" t="s">
        <v>346</v>
      </c>
      <c r="O16" s="129" t="s">
        <v>126</v>
      </c>
      <c r="P16" s="129" t="s">
        <v>149</v>
      </c>
      <c r="Q16" s="136" t="s">
        <v>150</v>
      </c>
      <c r="R16" s="136">
        <v>0.4368055555555555</v>
      </c>
      <c r="S16" s="136">
        <v>0.47847222222222219</v>
      </c>
      <c r="T16" s="136">
        <v>0.52013888888888882</v>
      </c>
      <c r="U16" s="136">
        <v>0.55833333333333335</v>
      </c>
      <c r="V16" s="136">
        <v>0.56527777777777777</v>
      </c>
      <c r="W16" s="136">
        <v>0.58958333333333335</v>
      </c>
      <c r="X16" s="136">
        <v>0.6069444444444444</v>
      </c>
      <c r="Y16" s="136">
        <v>0.62777777777777777</v>
      </c>
      <c r="Z16" s="136">
        <v>0.66249999999999998</v>
      </c>
      <c r="AA16" s="136">
        <v>0.71805555555555556</v>
      </c>
      <c r="AB16" s="136">
        <v>0.80138888888888893</v>
      </c>
      <c r="AC16" s="136">
        <v>0.8847222222222223</v>
      </c>
      <c r="AD16" s="136">
        <v>0.9194444444444444</v>
      </c>
      <c r="AE16" s="137">
        <v>0.94374999999999998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58">
      <c r="A17" s="22" t="s">
        <v>347</v>
      </c>
      <c r="B17" s="270">
        <v>5</v>
      </c>
      <c r="C17" s="290" t="s">
        <v>179</v>
      </c>
      <c r="D17" s="133">
        <v>1</v>
      </c>
      <c r="E17" s="134">
        <v>9.1999999999999993</v>
      </c>
      <c r="F17" s="133">
        <v>1</v>
      </c>
      <c r="G17" s="134">
        <v>8.5</v>
      </c>
      <c r="H17" s="228" t="s">
        <v>1</v>
      </c>
      <c r="I17" s="389" t="s">
        <v>1</v>
      </c>
      <c r="J17" s="141" t="s">
        <v>348</v>
      </c>
      <c r="K17" s="130" t="s">
        <v>174</v>
      </c>
      <c r="L17" s="130" t="s">
        <v>157</v>
      </c>
      <c r="M17" s="130" t="s">
        <v>272</v>
      </c>
      <c r="N17" s="130" t="s">
        <v>349</v>
      </c>
      <c r="O17" s="130" t="s">
        <v>90</v>
      </c>
      <c r="P17" s="130" t="s">
        <v>350</v>
      </c>
      <c r="Q17" s="145" t="s">
        <v>351</v>
      </c>
      <c r="R17" s="145">
        <v>0.43888888888888888</v>
      </c>
      <c r="S17" s="145">
        <v>0.48055555555555557</v>
      </c>
      <c r="T17" s="145">
        <v>0.52222222222222225</v>
      </c>
      <c r="U17" s="145">
        <v>0.56041666666666667</v>
      </c>
      <c r="V17" s="145">
        <v>0.56736111111111109</v>
      </c>
      <c r="W17" s="145">
        <v>0.59166666666666667</v>
      </c>
      <c r="X17" s="145">
        <v>0.60902777777777783</v>
      </c>
      <c r="Y17" s="145">
        <v>0.62986111111111109</v>
      </c>
      <c r="Z17" s="145">
        <v>0.6645833333333333</v>
      </c>
      <c r="AA17" s="145">
        <v>0.72013888888888899</v>
      </c>
      <c r="AB17" s="145">
        <v>0.80347222222222225</v>
      </c>
      <c r="AC17" s="145">
        <v>0.88680555555555562</v>
      </c>
      <c r="AD17" s="145">
        <v>0.92152777777777783</v>
      </c>
      <c r="AE17" s="142">
        <v>0.9458333333333333</v>
      </c>
    </row>
    <row r="18" spans="1:58">
      <c r="A18" s="78" t="s">
        <v>64</v>
      </c>
      <c r="B18" s="252"/>
      <c r="C18" s="397"/>
      <c r="D18" s="79" t="s">
        <v>65</v>
      </c>
      <c r="E18" s="80">
        <v>9.1999999999999993</v>
      </c>
      <c r="F18" s="79" t="s">
        <v>65</v>
      </c>
      <c r="G18" s="80">
        <v>8.5</v>
      </c>
      <c r="H18" s="79"/>
      <c r="I18" s="80"/>
      <c r="J18" s="81">
        <f>$E18</f>
        <v>9.1999999999999993</v>
      </c>
      <c r="K18" s="82">
        <f t="shared" ref="K18:AE18" si="0">$E18</f>
        <v>9.1999999999999993</v>
      </c>
      <c r="L18" s="82">
        <f t="shared" si="0"/>
        <v>9.1999999999999993</v>
      </c>
      <c r="M18" s="82">
        <f t="shared" si="0"/>
        <v>9.1999999999999993</v>
      </c>
      <c r="N18" s="82">
        <f t="shared" si="0"/>
        <v>9.1999999999999993</v>
      </c>
      <c r="O18" s="82">
        <f t="shared" si="0"/>
        <v>9.1999999999999993</v>
      </c>
      <c r="P18" s="82">
        <f t="shared" si="0"/>
        <v>9.1999999999999993</v>
      </c>
      <c r="Q18" s="82">
        <f>$G18</f>
        <v>8.5</v>
      </c>
      <c r="R18" s="82">
        <f>$G18</f>
        <v>8.5</v>
      </c>
      <c r="S18" s="82">
        <f>$G18</f>
        <v>8.5</v>
      </c>
      <c r="T18" s="82">
        <f>$G18</f>
        <v>8.5</v>
      </c>
      <c r="U18" s="82">
        <f>$G18</f>
        <v>8.5</v>
      </c>
      <c r="V18" s="82">
        <f t="shared" si="0"/>
        <v>9.1999999999999993</v>
      </c>
      <c r="W18" s="82">
        <f>$G18</f>
        <v>8.5</v>
      </c>
      <c r="X18" s="82">
        <f t="shared" si="0"/>
        <v>9.1999999999999993</v>
      </c>
      <c r="Y18" s="82">
        <f t="shared" si="0"/>
        <v>9.1999999999999993</v>
      </c>
      <c r="Z18" s="82">
        <f>$G18</f>
        <v>8.5</v>
      </c>
      <c r="AA18" s="82">
        <f t="shared" si="0"/>
        <v>9.1999999999999993</v>
      </c>
      <c r="AB18" s="82">
        <f t="shared" si="0"/>
        <v>9.1999999999999993</v>
      </c>
      <c r="AC18" s="82">
        <f t="shared" si="0"/>
        <v>9.1999999999999993</v>
      </c>
      <c r="AD18" s="82">
        <f t="shared" si="0"/>
        <v>9.1999999999999993</v>
      </c>
      <c r="AE18" s="83">
        <f t="shared" si="0"/>
        <v>9.1999999999999993</v>
      </c>
    </row>
    <row r="19" spans="1:58">
      <c r="B19" s="28"/>
      <c r="C19" s="28"/>
    </row>
    <row r="20" spans="1:58">
      <c r="A20" s="5" t="s">
        <v>77</v>
      </c>
      <c r="B20" s="251" t="s">
        <v>248</v>
      </c>
      <c r="C20" s="9" t="s">
        <v>247</v>
      </c>
      <c r="D20" s="94" t="s">
        <v>0</v>
      </c>
      <c r="E20" s="95" t="s">
        <v>2</v>
      </c>
      <c r="F20" s="94" t="s">
        <v>0</v>
      </c>
      <c r="G20" s="95" t="s">
        <v>2</v>
      </c>
      <c r="H20" s="94" t="s">
        <v>0</v>
      </c>
      <c r="I20" s="95" t="s">
        <v>2</v>
      </c>
      <c r="J20" s="6">
        <v>1</v>
      </c>
      <c r="K20" s="8">
        <v>2</v>
      </c>
      <c r="L20" s="8">
        <v>1</v>
      </c>
      <c r="M20" s="8">
        <v>2</v>
      </c>
      <c r="N20" s="8">
        <v>2</v>
      </c>
      <c r="O20" s="8">
        <v>1</v>
      </c>
      <c r="P20" s="8">
        <v>2</v>
      </c>
      <c r="Q20" s="8">
        <v>2</v>
      </c>
      <c r="R20" s="8">
        <v>2</v>
      </c>
      <c r="S20" s="8">
        <v>2</v>
      </c>
      <c r="T20" s="8">
        <v>2</v>
      </c>
      <c r="U20" s="8">
        <v>2</v>
      </c>
      <c r="V20" s="8">
        <v>1</v>
      </c>
      <c r="W20" s="8">
        <v>1</v>
      </c>
      <c r="X20" s="8">
        <v>2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>
        <v>1</v>
      </c>
      <c r="AE20" s="7">
        <v>1</v>
      </c>
    </row>
    <row r="21" spans="1:58" s="2" customFormat="1">
      <c r="A21" s="216" t="s">
        <v>347</v>
      </c>
      <c r="B21" s="327">
        <v>5</v>
      </c>
      <c r="C21" s="373" t="s">
        <v>179</v>
      </c>
      <c r="D21" s="139">
        <v>0</v>
      </c>
      <c r="E21" s="140">
        <v>0</v>
      </c>
      <c r="F21" s="139">
        <v>0</v>
      </c>
      <c r="G21" s="140">
        <v>0</v>
      </c>
      <c r="H21" s="139"/>
      <c r="I21" s="140"/>
      <c r="J21" s="210" t="s">
        <v>348</v>
      </c>
      <c r="K21" s="208" t="s">
        <v>174</v>
      </c>
      <c r="L21" s="208" t="s">
        <v>157</v>
      </c>
      <c r="M21" s="208" t="s">
        <v>272</v>
      </c>
      <c r="N21" s="208" t="s">
        <v>349</v>
      </c>
      <c r="O21" s="208" t="s">
        <v>90</v>
      </c>
      <c r="P21" s="208" t="s">
        <v>350</v>
      </c>
      <c r="Q21" s="207" t="s">
        <v>351</v>
      </c>
      <c r="R21" s="207">
        <v>0.43888888888888888</v>
      </c>
      <c r="S21" s="207">
        <v>0.48055555555555557</v>
      </c>
      <c r="T21" s="207">
        <v>0.52222222222222225</v>
      </c>
      <c r="U21" s="207">
        <v>0.56041666666666667</v>
      </c>
      <c r="V21" s="207">
        <v>0.56736111111111109</v>
      </c>
      <c r="W21" s="207">
        <v>0.59166666666666667</v>
      </c>
      <c r="X21" s="207">
        <v>0.60902777777777783</v>
      </c>
      <c r="Y21" s="207">
        <v>0.62986111111111109</v>
      </c>
      <c r="Z21" s="207">
        <v>0.6645833333333333</v>
      </c>
      <c r="AA21" s="207">
        <v>0.72013888888888899</v>
      </c>
      <c r="AB21" s="207">
        <v>0.80347222222222225</v>
      </c>
      <c r="AC21" s="207">
        <v>0.88680555555555562</v>
      </c>
      <c r="AD21" s="207">
        <v>0.92152777777777783</v>
      </c>
      <c r="AE21" s="211">
        <v>0.9458333333333333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>
      <c r="A22" s="25" t="s">
        <v>53</v>
      </c>
      <c r="B22" s="271">
        <v>17</v>
      </c>
      <c r="C22" s="291" t="s">
        <v>179</v>
      </c>
      <c r="D22" s="131">
        <v>0.2</v>
      </c>
      <c r="E22" s="132">
        <v>0.2</v>
      </c>
      <c r="F22" s="131">
        <v>0.2</v>
      </c>
      <c r="G22" s="132">
        <v>0.2</v>
      </c>
      <c r="H22" s="131"/>
      <c r="I22" s="132"/>
      <c r="J22" s="135" t="s">
        <v>173</v>
      </c>
      <c r="K22" s="129" t="s">
        <v>352</v>
      </c>
      <c r="L22" s="129" t="s">
        <v>353</v>
      </c>
      <c r="M22" s="129" t="s">
        <v>273</v>
      </c>
      <c r="N22" s="129" t="s">
        <v>354</v>
      </c>
      <c r="O22" s="129" t="s">
        <v>355</v>
      </c>
      <c r="P22" s="129" t="s">
        <v>356</v>
      </c>
      <c r="Q22" s="136" t="s">
        <v>357</v>
      </c>
      <c r="R22" s="136">
        <v>0.43958333333333338</v>
      </c>
      <c r="S22" s="136">
        <v>0.48125000000000001</v>
      </c>
      <c r="T22" s="136">
        <v>0.5229166666666667</v>
      </c>
      <c r="U22" s="136">
        <v>0.56111111111111112</v>
      </c>
      <c r="V22" s="136">
        <v>0.56805555555555554</v>
      </c>
      <c r="W22" s="136">
        <v>0.59236111111111112</v>
      </c>
      <c r="X22" s="136">
        <v>0.60972222222222217</v>
      </c>
      <c r="Y22" s="136">
        <v>0.63055555555555554</v>
      </c>
      <c r="Z22" s="136">
        <v>0.66527777777777775</v>
      </c>
      <c r="AA22" s="136">
        <v>0.72083333333333333</v>
      </c>
      <c r="AB22" s="136">
        <v>0.8041666666666667</v>
      </c>
      <c r="AC22" s="136">
        <v>0.88750000000000007</v>
      </c>
      <c r="AD22" s="136">
        <v>0.92222222222222217</v>
      </c>
      <c r="AE22" s="137">
        <v>0.94652777777777775</v>
      </c>
    </row>
    <row r="23" spans="1:58">
      <c r="A23" s="25" t="s">
        <v>33</v>
      </c>
      <c r="B23" s="271">
        <v>35</v>
      </c>
      <c r="C23" s="291" t="s">
        <v>179</v>
      </c>
      <c r="D23" s="131" t="s">
        <v>187</v>
      </c>
      <c r="E23" s="132" t="s">
        <v>187</v>
      </c>
      <c r="F23" s="131" t="s">
        <v>187</v>
      </c>
      <c r="G23" s="132" t="s">
        <v>187</v>
      </c>
      <c r="H23" s="131">
        <v>2</v>
      </c>
      <c r="I23" s="132">
        <v>2</v>
      </c>
      <c r="J23" s="135" t="s">
        <v>187</v>
      </c>
      <c r="K23" s="129" t="s">
        <v>175</v>
      </c>
      <c r="L23" s="129" t="s">
        <v>158</v>
      </c>
      <c r="M23" s="136" t="s">
        <v>187</v>
      </c>
      <c r="N23" s="136" t="s">
        <v>187</v>
      </c>
      <c r="O23" s="129" t="s">
        <v>130</v>
      </c>
      <c r="P23" s="136" t="s">
        <v>187</v>
      </c>
      <c r="Q23" s="136" t="s">
        <v>187</v>
      </c>
      <c r="R23" s="136" t="s">
        <v>187</v>
      </c>
      <c r="S23" s="136" t="s">
        <v>187</v>
      </c>
      <c r="T23" s="136" t="s">
        <v>187</v>
      </c>
      <c r="U23" s="136" t="s">
        <v>187</v>
      </c>
      <c r="V23" s="136">
        <v>0.56944444444444442</v>
      </c>
      <c r="W23" s="136">
        <v>0.59375</v>
      </c>
      <c r="X23" s="136" t="s">
        <v>187</v>
      </c>
      <c r="Y23" s="136" t="s">
        <v>187</v>
      </c>
      <c r="Z23" s="136">
        <v>0.66666666666666663</v>
      </c>
      <c r="AA23" s="136" t="s">
        <v>187</v>
      </c>
      <c r="AB23" s="136" t="s">
        <v>187</v>
      </c>
      <c r="AC23" s="136">
        <v>0.88888888888888884</v>
      </c>
      <c r="AD23" s="136">
        <v>0.92361111111111116</v>
      </c>
      <c r="AE23" s="137" t="s">
        <v>187</v>
      </c>
    </row>
    <row r="24" spans="1:58">
      <c r="A24" s="25" t="s">
        <v>358</v>
      </c>
      <c r="B24" s="271">
        <v>13</v>
      </c>
      <c r="C24" s="291" t="s">
        <v>245</v>
      </c>
      <c r="D24" s="131" t="s">
        <v>187</v>
      </c>
      <c r="E24" s="132" t="s">
        <v>187</v>
      </c>
      <c r="F24" s="131" t="s">
        <v>187</v>
      </c>
      <c r="G24" s="132" t="s">
        <v>187</v>
      </c>
      <c r="H24" s="131">
        <v>0.5</v>
      </c>
      <c r="I24" s="132">
        <v>2.5</v>
      </c>
      <c r="J24" s="135" t="s">
        <v>187</v>
      </c>
      <c r="K24" s="129" t="s">
        <v>204</v>
      </c>
      <c r="L24" s="129" t="s">
        <v>359</v>
      </c>
      <c r="M24" s="136" t="s">
        <v>187</v>
      </c>
      <c r="N24" s="136" t="s">
        <v>187</v>
      </c>
      <c r="O24" s="129" t="s">
        <v>95</v>
      </c>
      <c r="P24" s="136" t="s">
        <v>187</v>
      </c>
      <c r="Q24" s="136" t="s">
        <v>187</v>
      </c>
      <c r="R24" s="136" t="s">
        <v>187</v>
      </c>
      <c r="S24" s="136" t="s">
        <v>187</v>
      </c>
      <c r="T24" s="136" t="s">
        <v>187</v>
      </c>
      <c r="U24" s="136" t="s">
        <v>187</v>
      </c>
      <c r="V24" s="136">
        <v>0.57013888888888886</v>
      </c>
      <c r="W24" s="136">
        <v>0.59444444444444444</v>
      </c>
      <c r="X24" s="136" t="s">
        <v>187</v>
      </c>
      <c r="Y24" s="136" t="s">
        <v>187</v>
      </c>
      <c r="Z24" s="136">
        <v>0.66736111111111107</v>
      </c>
      <c r="AA24" s="136" t="s">
        <v>187</v>
      </c>
      <c r="AB24" s="136" t="s">
        <v>187</v>
      </c>
      <c r="AC24" s="136">
        <v>0.88958333333333339</v>
      </c>
      <c r="AD24" s="136">
        <v>0.9243055555555556</v>
      </c>
      <c r="AE24" s="137" t="s">
        <v>187</v>
      </c>
    </row>
    <row r="25" spans="1:58">
      <c r="A25" s="25" t="s">
        <v>360</v>
      </c>
      <c r="B25" s="271">
        <v>14</v>
      </c>
      <c r="C25" s="291" t="s">
        <v>179</v>
      </c>
      <c r="D25" s="131" t="s">
        <v>187</v>
      </c>
      <c r="E25" s="132" t="s">
        <v>187</v>
      </c>
      <c r="F25" s="131" t="s">
        <v>187</v>
      </c>
      <c r="G25" s="132" t="s">
        <v>187</v>
      </c>
      <c r="H25" s="131">
        <v>1</v>
      </c>
      <c r="I25" s="132">
        <v>3.5</v>
      </c>
      <c r="J25" s="135" t="s">
        <v>187</v>
      </c>
      <c r="K25" s="129" t="s">
        <v>176</v>
      </c>
      <c r="L25" s="129" t="s">
        <v>218</v>
      </c>
      <c r="M25" s="136" t="s">
        <v>187</v>
      </c>
      <c r="N25" s="136" t="s">
        <v>187</v>
      </c>
      <c r="O25" s="129" t="s">
        <v>101</v>
      </c>
      <c r="P25" s="136" t="s">
        <v>187</v>
      </c>
      <c r="Q25" s="136" t="s">
        <v>187</v>
      </c>
      <c r="R25" s="136" t="s">
        <v>187</v>
      </c>
      <c r="S25" s="136" t="s">
        <v>187</v>
      </c>
      <c r="T25" s="136" t="s">
        <v>187</v>
      </c>
      <c r="U25" s="136" t="s">
        <v>187</v>
      </c>
      <c r="V25" s="136">
        <v>0.57152777777777775</v>
      </c>
      <c r="W25" s="136">
        <v>0.59583333333333333</v>
      </c>
      <c r="X25" s="136" t="s">
        <v>187</v>
      </c>
      <c r="Y25" s="136" t="s">
        <v>187</v>
      </c>
      <c r="Z25" s="136">
        <v>0.66875000000000007</v>
      </c>
      <c r="AA25" s="136" t="s">
        <v>187</v>
      </c>
      <c r="AB25" s="136" t="s">
        <v>187</v>
      </c>
      <c r="AC25" s="136">
        <v>0.89097222222222217</v>
      </c>
      <c r="AD25" s="136">
        <v>0.92569444444444438</v>
      </c>
      <c r="AE25" s="137" t="s">
        <v>187</v>
      </c>
    </row>
    <row r="26" spans="1:58" hidden="1">
      <c r="A26" s="25" t="s">
        <v>236</v>
      </c>
      <c r="B26" s="271"/>
      <c r="C26" s="291"/>
      <c r="D26" s="131" t="s">
        <v>187</v>
      </c>
      <c r="E26" s="132" t="s">
        <v>187</v>
      </c>
      <c r="F26" s="131" t="s">
        <v>187</v>
      </c>
      <c r="G26" s="132" t="s">
        <v>187</v>
      </c>
      <c r="H26" s="131" t="s">
        <v>187</v>
      </c>
      <c r="I26" s="132" t="s">
        <v>187</v>
      </c>
      <c r="J26" s="135" t="s">
        <v>187</v>
      </c>
      <c r="K26" s="129" t="s">
        <v>209</v>
      </c>
      <c r="L26" s="129" t="s">
        <v>324</v>
      </c>
      <c r="M26" s="136" t="s">
        <v>187</v>
      </c>
      <c r="N26" s="136" t="s">
        <v>187</v>
      </c>
      <c r="O26" s="129" t="s">
        <v>132</v>
      </c>
      <c r="P26" s="136" t="s">
        <v>187</v>
      </c>
      <c r="Q26" s="136" t="s">
        <v>187</v>
      </c>
      <c r="R26" s="136" t="s">
        <v>187</v>
      </c>
      <c r="S26" s="136" t="s">
        <v>187</v>
      </c>
      <c r="T26" s="136" t="s">
        <v>187</v>
      </c>
      <c r="U26" s="136" t="s">
        <v>187</v>
      </c>
      <c r="V26" s="136">
        <v>0.57361111111111118</v>
      </c>
      <c r="W26" s="136">
        <v>0.59791666666666665</v>
      </c>
      <c r="X26" s="136" t="s">
        <v>187</v>
      </c>
      <c r="Y26" s="136" t="s">
        <v>187</v>
      </c>
      <c r="Z26" s="136">
        <v>0.67083333333333339</v>
      </c>
      <c r="AA26" s="136" t="s">
        <v>187</v>
      </c>
      <c r="AB26" s="136" t="s">
        <v>187</v>
      </c>
      <c r="AC26" s="136">
        <v>0.8930555555555556</v>
      </c>
      <c r="AD26" s="136">
        <v>0.9277777777777777</v>
      </c>
      <c r="AE26" s="137" t="s">
        <v>187</v>
      </c>
    </row>
    <row r="27" spans="1:58">
      <c r="A27" s="25" t="s">
        <v>236</v>
      </c>
      <c r="B27" s="271">
        <v>4</v>
      </c>
      <c r="C27" s="291" t="s">
        <v>179</v>
      </c>
      <c r="D27" s="131">
        <v>1.3</v>
      </c>
      <c r="E27" s="132">
        <v>1.5</v>
      </c>
      <c r="F27" s="394">
        <v>1.3</v>
      </c>
      <c r="G27" s="132">
        <v>1.5</v>
      </c>
      <c r="H27" s="358">
        <v>2.2999999999999998</v>
      </c>
      <c r="I27" s="359">
        <v>5.8</v>
      </c>
      <c r="J27" s="135" t="s">
        <v>131</v>
      </c>
      <c r="K27" s="129" t="s">
        <v>209</v>
      </c>
      <c r="L27" s="129" t="s">
        <v>324</v>
      </c>
      <c r="M27" s="129" t="s">
        <v>161</v>
      </c>
      <c r="N27" s="129" t="s">
        <v>121</v>
      </c>
      <c r="O27" s="129" t="s">
        <v>132</v>
      </c>
      <c r="P27" s="129" t="s">
        <v>81</v>
      </c>
      <c r="Q27" s="136" t="s">
        <v>205</v>
      </c>
      <c r="R27" s="136">
        <v>0.44166666666666665</v>
      </c>
      <c r="S27" s="136">
        <v>0.48333333333333334</v>
      </c>
      <c r="T27" s="136">
        <v>0.52500000000000002</v>
      </c>
      <c r="U27" s="136">
        <v>0.56319444444444444</v>
      </c>
      <c r="V27" s="136">
        <v>0.57361111111111118</v>
      </c>
      <c r="W27" s="136">
        <v>0.59791666666666665</v>
      </c>
      <c r="X27" s="136">
        <v>0.6118055555555556</v>
      </c>
      <c r="Y27" s="136">
        <v>0.63263888888888886</v>
      </c>
      <c r="Z27" s="136">
        <v>0.67083333333333339</v>
      </c>
      <c r="AA27" s="136">
        <v>0.72291666666666676</v>
      </c>
      <c r="AB27" s="136">
        <v>0.80625000000000002</v>
      </c>
      <c r="AC27" s="136">
        <v>0.8930555555555556</v>
      </c>
      <c r="AD27" s="136">
        <v>0.9277777777777777</v>
      </c>
      <c r="AE27" s="137">
        <v>0.94861111111111107</v>
      </c>
    </row>
    <row r="28" spans="1:58">
      <c r="A28" s="25" t="s">
        <v>284</v>
      </c>
      <c r="B28" s="271">
        <v>8</v>
      </c>
      <c r="C28" s="291" t="s">
        <v>179</v>
      </c>
      <c r="D28" s="131">
        <v>0.6</v>
      </c>
      <c r="E28" s="132">
        <v>2.1</v>
      </c>
      <c r="F28" s="131">
        <v>0.6</v>
      </c>
      <c r="G28" s="132">
        <v>2.1</v>
      </c>
      <c r="H28" s="392" t="s">
        <v>65</v>
      </c>
      <c r="I28" s="393">
        <f>I27-F27</f>
        <v>4.5</v>
      </c>
      <c r="J28" s="135" t="s">
        <v>174</v>
      </c>
      <c r="K28" s="129" t="s">
        <v>361</v>
      </c>
      <c r="L28" s="129" t="s">
        <v>326</v>
      </c>
      <c r="M28" s="129" t="s">
        <v>106</v>
      </c>
      <c r="N28" s="129" t="s">
        <v>114</v>
      </c>
      <c r="O28" s="129" t="s">
        <v>213</v>
      </c>
      <c r="P28" s="129" t="s">
        <v>82</v>
      </c>
      <c r="Q28" s="136" t="s">
        <v>362</v>
      </c>
      <c r="R28" s="136">
        <v>0.44236111111111115</v>
      </c>
      <c r="S28" s="136">
        <v>0.48402777777777778</v>
      </c>
      <c r="T28" s="136">
        <v>0.52569444444444446</v>
      </c>
      <c r="U28" s="136">
        <v>0.56388888888888888</v>
      </c>
      <c r="V28" s="136">
        <v>0.57430555555555551</v>
      </c>
      <c r="W28" s="136">
        <v>0.59861111111111109</v>
      </c>
      <c r="X28" s="136">
        <v>0.61249999999999993</v>
      </c>
      <c r="Y28" s="136">
        <v>0.6333333333333333</v>
      </c>
      <c r="Z28" s="136">
        <v>0.67152777777777783</v>
      </c>
      <c r="AA28" s="136">
        <v>0.72361111111111109</v>
      </c>
      <c r="AB28" s="136">
        <v>0.80694444444444446</v>
      </c>
      <c r="AC28" s="136">
        <v>0.89374999999999993</v>
      </c>
      <c r="AD28" s="136">
        <v>0.92847222222222225</v>
      </c>
      <c r="AE28" s="137">
        <v>0.94930555555555562</v>
      </c>
    </row>
    <row r="29" spans="1:58" s="2" customFormat="1">
      <c r="A29" s="24" t="s">
        <v>237</v>
      </c>
      <c r="B29" s="324" t="s">
        <v>296</v>
      </c>
      <c r="C29" s="290" t="s">
        <v>179</v>
      </c>
      <c r="D29" s="139">
        <v>0.6</v>
      </c>
      <c r="E29" s="140">
        <v>2.7</v>
      </c>
      <c r="F29" s="139">
        <v>0.6</v>
      </c>
      <c r="G29" s="140">
        <v>2.7</v>
      </c>
      <c r="H29" s="320"/>
      <c r="I29" s="321"/>
      <c r="J29" s="210" t="s">
        <v>352</v>
      </c>
      <c r="K29" s="208" t="s">
        <v>210</v>
      </c>
      <c r="L29" s="208" t="s">
        <v>329</v>
      </c>
      <c r="M29" s="208" t="s">
        <v>363</v>
      </c>
      <c r="N29" s="208" t="s">
        <v>122</v>
      </c>
      <c r="O29" s="208" t="s">
        <v>364</v>
      </c>
      <c r="P29" s="208" t="s">
        <v>84</v>
      </c>
      <c r="Q29" s="207" t="s">
        <v>207</v>
      </c>
      <c r="R29" s="207">
        <v>0.44305555555555554</v>
      </c>
      <c r="S29" s="207">
        <v>0.48472222222222222</v>
      </c>
      <c r="T29" s="207">
        <v>0.52638888888888891</v>
      </c>
      <c r="U29" s="207">
        <v>0.56458333333333333</v>
      </c>
      <c r="V29" s="207">
        <v>0.57500000000000007</v>
      </c>
      <c r="W29" s="207">
        <v>0.59930555555555554</v>
      </c>
      <c r="X29" s="207">
        <v>0.61319444444444449</v>
      </c>
      <c r="Y29" s="207">
        <v>0.63402777777777775</v>
      </c>
      <c r="Z29" s="207">
        <v>0.67222222222222217</v>
      </c>
      <c r="AA29" s="207">
        <v>0.72430555555555554</v>
      </c>
      <c r="AB29" s="207">
        <v>0.80763888888888891</v>
      </c>
      <c r="AC29" s="207">
        <v>0.89444444444444438</v>
      </c>
      <c r="AD29" s="207">
        <v>0.9291666666666667</v>
      </c>
      <c r="AE29" s="211">
        <v>0.95000000000000007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>
      <c r="A30" s="25" t="s">
        <v>239</v>
      </c>
      <c r="B30" s="271">
        <v>109</v>
      </c>
      <c r="C30" s="291" t="s">
        <v>246</v>
      </c>
      <c r="D30" s="131">
        <v>0.7</v>
      </c>
      <c r="E30" s="132">
        <v>3.4</v>
      </c>
      <c r="F30" s="131">
        <v>0.7</v>
      </c>
      <c r="G30" s="132">
        <v>3.4</v>
      </c>
      <c r="H30" s="131"/>
      <c r="I30" s="132"/>
      <c r="J30" s="135" t="s">
        <v>175</v>
      </c>
      <c r="K30" s="129" t="s">
        <v>211</v>
      </c>
      <c r="L30" s="129" t="s">
        <v>85</v>
      </c>
      <c r="M30" s="129" t="s">
        <v>365</v>
      </c>
      <c r="N30" s="129" t="s">
        <v>116</v>
      </c>
      <c r="O30" s="129" t="s">
        <v>366</v>
      </c>
      <c r="P30" s="129" t="s">
        <v>88</v>
      </c>
      <c r="Q30" s="136" t="s">
        <v>151</v>
      </c>
      <c r="R30" s="136">
        <v>0.44444444444444442</v>
      </c>
      <c r="S30" s="136">
        <v>0.4861111111111111</v>
      </c>
      <c r="T30" s="136">
        <v>0.52777777777777779</v>
      </c>
      <c r="U30" s="136">
        <v>0.56597222222222221</v>
      </c>
      <c r="V30" s="136">
        <v>0.57638888888888895</v>
      </c>
      <c r="W30" s="136">
        <v>0.60069444444444442</v>
      </c>
      <c r="X30" s="136">
        <v>0.61458333333333337</v>
      </c>
      <c r="Y30" s="136">
        <v>0.63541666666666663</v>
      </c>
      <c r="Z30" s="136">
        <v>0.67361111111111116</v>
      </c>
      <c r="AA30" s="136">
        <v>0.72569444444444453</v>
      </c>
      <c r="AB30" s="136">
        <v>0.80902777777777779</v>
      </c>
      <c r="AC30" s="136">
        <v>0.89583333333333337</v>
      </c>
      <c r="AD30" s="136">
        <v>0.92986111111111114</v>
      </c>
      <c r="AE30" s="137">
        <v>0.9506944444444444</v>
      </c>
    </row>
    <row r="31" spans="1:58">
      <c r="A31" s="25" t="s">
        <v>238</v>
      </c>
      <c r="B31" s="271">
        <v>17</v>
      </c>
      <c r="C31" s="291" t="s">
        <v>245</v>
      </c>
      <c r="D31" s="131" t="s">
        <v>187</v>
      </c>
      <c r="E31" s="132" t="s">
        <v>187</v>
      </c>
      <c r="F31" s="131" t="s">
        <v>187</v>
      </c>
      <c r="G31" s="132" t="s">
        <v>187</v>
      </c>
      <c r="H31" s="131">
        <v>0.3</v>
      </c>
      <c r="I31" s="132">
        <v>0.3</v>
      </c>
      <c r="J31" s="135" t="s">
        <v>187</v>
      </c>
      <c r="K31" s="129" t="s">
        <v>323</v>
      </c>
      <c r="L31" s="136" t="s">
        <v>187</v>
      </c>
      <c r="M31" s="129" t="s">
        <v>188</v>
      </c>
      <c r="N31" s="136" t="s">
        <v>187</v>
      </c>
      <c r="O31" s="136" t="s">
        <v>187</v>
      </c>
      <c r="P31" s="136" t="s">
        <v>187</v>
      </c>
      <c r="Q31" s="136" t="s">
        <v>187</v>
      </c>
      <c r="R31" s="136" t="s">
        <v>187</v>
      </c>
      <c r="S31" s="136" t="s">
        <v>187</v>
      </c>
      <c r="T31" s="136" t="s">
        <v>187</v>
      </c>
      <c r="U31" s="136" t="s">
        <v>187</v>
      </c>
      <c r="V31" s="136" t="s">
        <v>187</v>
      </c>
      <c r="W31" s="136" t="s">
        <v>187</v>
      </c>
      <c r="X31" s="136" t="s">
        <v>187</v>
      </c>
      <c r="Y31" s="136" t="s">
        <v>187</v>
      </c>
      <c r="Z31" s="136" t="s">
        <v>187</v>
      </c>
      <c r="AA31" s="136" t="s">
        <v>187</v>
      </c>
      <c r="AB31" s="136" t="s">
        <v>187</v>
      </c>
      <c r="AC31" s="136">
        <v>0.8965277777777777</v>
      </c>
      <c r="AD31" s="136" t="s">
        <v>187</v>
      </c>
      <c r="AE31" s="137" t="s">
        <v>187</v>
      </c>
    </row>
    <row r="32" spans="1:58">
      <c r="A32" s="25" t="s">
        <v>43</v>
      </c>
      <c r="B32" s="271">
        <v>16</v>
      </c>
      <c r="C32" s="291" t="s">
        <v>179</v>
      </c>
      <c r="D32" s="131" t="s">
        <v>187</v>
      </c>
      <c r="E32" s="132" t="s">
        <v>187</v>
      </c>
      <c r="F32" s="131" t="s">
        <v>187</v>
      </c>
      <c r="G32" s="132" t="s">
        <v>187</v>
      </c>
      <c r="H32" s="131">
        <v>1.6</v>
      </c>
      <c r="I32" s="132">
        <v>1.9</v>
      </c>
      <c r="J32" s="135" t="s">
        <v>187</v>
      </c>
      <c r="K32" s="129" t="s">
        <v>153</v>
      </c>
      <c r="L32" s="136" t="s">
        <v>187</v>
      </c>
      <c r="M32" s="129" t="s">
        <v>367</v>
      </c>
      <c r="N32" s="136" t="s">
        <v>187</v>
      </c>
      <c r="O32" s="136" t="s">
        <v>187</v>
      </c>
      <c r="P32" s="136" t="s">
        <v>187</v>
      </c>
      <c r="Q32" s="136" t="s">
        <v>187</v>
      </c>
      <c r="R32" s="136" t="s">
        <v>187</v>
      </c>
      <c r="S32" s="136" t="s">
        <v>187</v>
      </c>
      <c r="T32" s="136" t="s">
        <v>187</v>
      </c>
      <c r="U32" s="136" t="s">
        <v>187</v>
      </c>
      <c r="V32" s="136" t="s">
        <v>187</v>
      </c>
      <c r="W32" s="136" t="s">
        <v>187</v>
      </c>
      <c r="X32" s="136" t="s">
        <v>187</v>
      </c>
      <c r="Y32" s="136" t="s">
        <v>187</v>
      </c>
      <c r="Z32" s="136" t="s">
        <v>187</v>
      </c>
      <c r="AA32" s="136" t="s">
        <v>187</v>
      </c>
      <c r="AB32" s="136" t="s">
        <v>187</v>
      </c>
      <c r="AC32" s="136">
        <v>0.89861111111111114</v>
      </c>
      <c r="AD32" s="136" t="s">
        <v>187</v>
      </c>
      <c r="AE32" s="137" t="s">
        <v>187</v>
      </c>
    </row>
    <row r="33" spans="1:58">
      <c r="A33" s="25" t="s">
        <v>238</v>
      </c>
      <c r="B33" s="273">
        <v>42</v>
      </c>
      <c r="C33" s="396" t="s">
        <v>245</v>
      </c>
      <c r="D33" s="131">
        <v>1.2</v>
      </c>
      <c r="E33" s="132">
        <v>4.5</v>
      </c>
      <c r="F33" s="131" t="s">
        <v>187</v>
      </c>
      <c r="G33" s="132" t="s">
        <v>187</v>
      </c>
      <c r="H33" s="131">
        <v>1.2</v>
      </c>
      <c r="I33" s="132">
        <v>3.1</v>
      </c>
      <c r="J33" s="135" t="s">
        <v>187</v>
      </c>
      <c r="K33" s="129" t="s">
        <v>384</v>
      </c>
      <c r="L33" s="129" t="s">
        <v>187</v>
      </c>
      <c r="M33" s="129" t="s">
        <v>385</v>
      </c>
      <c r="N33" s="129" t="s">
        <v>187</v>
      </c>
      <c r="O33" s="129" t="s">
        <v>187</v>
      </c>
      <c r="P33" s="129" t="s">
        <v>187</v>
      </c>
      <c r="Q33" s="136" t="s">
        <v>187</v>
      </c>
      <c r="R33" s="136" t="s">
        <v>187</v>
      </c>
      <c r="S33" s="136" t="s">
        <v>187</v>
      </c>
      <c r="T33" s="136" t="s">
        <v>187</v>
      </c>
      <c r="U33" s="136" t="s">
        <v>187</v>
      </c>
      <c r="V33" s="136" t="s">
        <v>187</v>
      </c>
      <c r="W33" s="136" t="s">
        <v>187</v>
      </c>
      <c r="X33" s="136" t="s">
        <v>187</v>
      </c>
      <c r="Y33" s="136" t="s">
        <v>187</v>
      </c>
      <c r="Z33" s="136" t="s">
        <v>187</v>
      </c>
      <c r="AA33" s="136" t="s">
        <v>187</v>
      </c>
      <c r="AB33" s="136" t="s">
        <v>187</v>
      </c>
      <c r="AC33" s="136">
        <v>0.9</v>
      </c>
      <c r="AD33" s="136" t="s">
        <v>187</v>
      </c>
      <c r="AE33" s="137" t="s">
        <v>187</v>
      </c>
    </row>
    <row r="34" spans="1:58" hidden="1">
      <c r="A34" s="25" t="s">
        <v>271</v>
      </c>
      <c r="B34" s="271"/>
      <c r="C34" s="291"/>
      <c r="D34" s="131" t="s">
        <v>187</v>
      </c>
      <c r="E34" s="132" t="s">
        <v>187</v>
      </c>
      <c r="F34" s="131" t="s">
        <v>187</v>
      </c>
      <c r="G34" s="132" t="s">
        <v>187</v>
      </c>
      <c r="H34" s="131" t="s">
        <v>187</v>
      </c>
      <c r="I34" s="132" t="s">
        <v>187</v>
      </c>
      <c r="J34" s="135" t="s">
        <v>301</v>
      </c>
      <c r="K34" s="129" t="s">
        <v>340</v>
      </c>
      <c r="L34" s="129" t="s">
        <v>301</v>
      </c>
      <c r="M34" s="129" t="s">
        <v>379</v>
      </c>
      <c r="N34" s="129" t="s">
        <v>301</v>
      </c>
      <c r="O34" s="129" t="s">
        <v>301</v>
      </c>
      <c r="P34" s="129" t="s">
        <v>301</v>
      </c>
      <c r="Q34" s="136" t="s">
        <v>301</v>
      </c>
      <c r="R34" s="136" t="s">
        <v>301</v>
      </c>
      <c r="S34" s="136" t="s">
        <v>301</v>
      </c>
      <c r="T34" s="136" t="s">
        <v>301</v>
      </c>
      <c r="U34" s="136" t="s">
        <v>301</v>
      </c>
      <c r="V34" s="136" t="s">
        <v>301</v>
      </c>
      <c r="W34" s="136" t="s">
        <v>301</v>
      </c>
      <c r="X34" s="136" t="s">
        <v>301</v>
      </c>
      <c r="Y34" s="136" t="s">
        <v>301</v>
      </c>
      <c r="Z34" s="136" t="s">
        <v>301</v>
      </c>
      <c r="AA34" s="136" t="s">
        <v>301</v>
      </c>
      <c r="AB34" s="136" t="s">
        <v>301</v>
      </c>
      <c r="AC34" s="136">
        <v>0.90347222222222223</v>
      </c>
      <c r="AD34" s="136" t="s">
        <v>301</v>
      </c>
      <c r="AE34" s="137" t="s">
        <v>301</v>
      </c>
    </row>
    <row r="35" spans="1:58">
      <c r="A35" s="25" t="s">
        <v>271</v>
      </c>
      <c r="B35" s="272" t="s">
        <v>65</v>
      </c>
      <c r="C35" s="294" t="s">
        <v>179</v>
      </c>
      <c r="D35" s="131">
        <v>0.5</v>
      </c>
      <c r="E35" s="132">
        <v>3.9</v>
      </c>
      <c r="F35" s="394">
        <v>0.5</v>
      </c>
      <c r="G35" s="132">
        <v>3.9</v>
      </c>
      <c r="H35" s="131">
        <v>0.3</v>
      </c>
      <c r="I35" s="132">
        <v>3.4</v>
      </c>
      <c r="J35" s="135" t="s">
        <v>370</v>
      </c>
      <c r="K35" s="129" t="s">
        <v>156</v>
      </c>
      <c r="L35" s="129" t="s">
        <v>331</v>
      </c>
      <c r="M35" s="129" t="s">
        <v>379</v>
      </c>
      <c r="N35" s="129" t="s">
        <v>332</v>
      </c>
      <c r="O35" s="129" t="s">
        <v>371</v>
      </c>
      <c r="P35" s="129" t="s">
        <v>91</v>
      </c>
      <c r="Q35" s="136" t="s">
        <v>215</v>
      </c>
      <c r="R35" s="136">
        <v>0.4458333333333333</v>
      </c>
      <c r="S35" s="136">
        <v>0.48749999999999999</v>
      </c>
      <c r="T35" s="136">
        <v>0.52916666666666667</v>
      </c>
      <c r="U35" s="136">
        <v>0.56736111111111109</v>
      </c>
      <c r="V35" s="136">
        <v>0.57777777777777783</v>
      </c>
      <c r="W35" s="136">
        <v>0.6020833333333333</v>
      </c>
      <c r="X35" s="136">
        <v>0.61597222222222225</v>
      </c>
      <c r="Y35" s="136">
        <v>0.63680555555555551</v>
      </c>
      <c r="Z35" s="136">
        <v>0.67499999999999993</v>
      </c>
      <c r="AA35" s="136">
        <v>0.7270833333333333</v>
      </c>
      <c r="AB35" s="136">
        <v>0.81041666666666667</v>
      </c>
      <c r="AC35" s="136">
        <v>0.90138888888888891</v>
      </c>
      <c r="AD35" s="136">
        <v>0.93055555555555547</v>
      </c>
      <c r="AE35" s="137">
        <v>0.95138888888888884</v>
      </c>
    </row>
    <row r="36" spans="1:58" s="2" customFormat="1">
      <c r="A36" s="357" t="s">
        <v>325</v>
      </c>
      <c r="B36" s="275">
        <v>11</v>
      </c>
      <c r="C36" s="398" t="s">
        <v>179</v>
      </c>
      <c r="D36" s="384" t="s">
        <v>187</v>
      </c>
      <c r="E36" s="385" t="s">
        <v>187</v>
      </c>
      <c r="F36" s="384">
        <v>0.7</v>
      </c>
      <c r="G36" s="385">
        <v>4.5999999999999996</v>
      </c>
      <c r="H36" s="392" t="s">
        <v>65</v>
      </c>
      <c r="I36" s="393">
        <f>I35-F35</f>
        <v>2.9</v>
      </c>
      <c r="J36" s="221" t="s">
        <v>187</v>
      </c>
      <c r="K36" s="222" t="s">
        <v>187</v>
      </c>
      <c r="L36" s="222" t="s">
        <v>187</v>
      </c>
      <c r="M36" s="222" t="s">
        <v>187</v>
      </c>
      <c r="N36" s="222" t="s">
        <v>187</v>
      </c>
      <c r="O36" s="222" t="s">
        <v>187</v>
      </c>
      <c r="P36" s="222" t="s">
        <v>372</v>
      </c>
      <c r="Q36" s="386" t="s">
        <v>373</v>
      </c>
      <c r="R36" s="386">
        <v>0.4465277777777778</v>
      </c>
      <c r="S36" s="386">
        <v>0.48819444444444443</v>
      </c>
      <c r="T36" s="386">
        <v>0.52986111111111112</v>
      </c>
      <c r="U36" s="386" t="s">
        <v>187</v>
      </c>
      <c r="V36" s="386">
        <v>0.57847222222222217</v>
      </c>
      <c r="W36" s="386" t="s">
        <v>187</v>
      </c>
      <c r="X36" s="386" t="s">
        <v>187</v>
      </c>
      <c r="Y36" s="386">
        <v>0.63750000000000007</v>
      </c>
      <c r="Z36" s="386" t="s">
        <v>187</v>
      </c>
      <c r="AA36" s="386" t="s">
        <v>187</v>
      </c>
      <c r="AB36" s="386" t="s">
        <v>187</v>
      </c>
      <c r="AC36" s="386" t="s">
        <v>187</v>
      </c>
      <c r="AD36" s="386" t="s">
        <v>187</v>
      </c>
      <c r="AE36" s="387" t="s">
        <v>187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>
      <c r="A37" s="360" t="s">
        <v>270</v>
      </c>
      <c r="B37" s="361">
        <v>108</v>
      </c>
      <c r="C37" s="379" t="s">
        <v>246</v>
      </c>
      <c r="D37" s="362">
        <v>0.7</v>
      </c>
      <c r="E37" s="363">
        <v>4.5999999999999996</v>
      </c>
      <c r="F37" s="382" t="s">
        <v>1</v>
      </c>
      <c r="G37" s="383" t="s">
        <v>1</v>
      </c>
      <c r="H37" s="382" t="s">
        <v>1</v>
      </c>
      <c r="I37" s="383" t="s">
        <v>1</v>
      </c>
      <c r="J37" s="364" t="s">
        <v>176</v>
      </c>
      <c r="K37" s="365" t="s">
        <v>368</v>
      </c>
      <c r="L37" s="365" t="s">
        <v>206</v>
      </c>
      <c r="M37" s="365" t="s">
        <v>369</v>
      </c>
      <c r="N37" s="365" t="s">
        <v>336</v>
      </c>
      <c r="O37" s="365" t="s">
        <v>374</v>
      </c>
      <c r="P37" s="380" t="s">
        <v>1</v>
      </c>
      <c r="Q37" s="381" t="s">
        <v>1</v>
      </c>
      <c r="R37" s="381" t="s">
        <v>1</v>
      </c>
      <c r="S37" s="381" t="s">
        <v>1</v>
      </c>
      <c r="T37" s="381" t="s">
        <v>1</v>
      </c>
      <c r="U37" s="366">
        <v>0.56805555555555554</v>
      </c>
      <c r="V37" s="381" t="s">
        <v>1</v>
      </c>
      <c r="W37" s="366">
        <v>0.60277777777777775</v>
      </c>
      <c r="X37" s="366">
        <v>0.6166666666666667</v>
      </c>
      <c r="Y37" s="381" t="s">
        <v>1</v>
      </c>
      <c r="Z37" s="366">
        <v>0.67569444444444438</v>
      </c>
      <c r="AA37" s="366">
        <v>0.72777777777777775</v>
      </c>
      <c r="AB37" s="366">
        <v>0.81111111111111101</v>
      </c>
      <c r="AC37" s="366">
        <v>0.90208333333333324</v>
      </c>
      <c r="AD37" s="366">
        <v>0.93125000000000002</v>
      </c>
      <c r="AE37" s="367">
        <v>0.95208333333333339</v>
      </c>
    </row>
    <row r="38" spans="1:58" s="2" customFormat="1">
      <c r="A38" s="22" t="s">
        <v>268</v>
      </c>
      <c r="B38" s="274">
        <v>10</v>
      </c>
      <c r="C38" s="399" t="s">
        <v>179</v>
      </c>
      <c r="D38" s="133">
        <v>0.8</v>
      </c>
      <c r="E38" s="134">
        <v>5.4</v>
      </c>
      <c r="F38" s="228" t="s">
        <v>1</v>
      </c>
      <c r="G38" s="389" t="s">
        <v>1</v>
      </c>
      <c r="H38" s="228" t="s">
        <v>1</v>
      </c>
      <c r="I38" s="389" t="s">
        <v>1</v>
      </c>
      <c r="J38" s="141" t="s">
        <v>208</v>
      </c>
      <c r="K38" s="130" t="s">
        <v>386</v>
      </c>
      <c r="L38" s="130" t="s">
        <v>375</v>
      </c>
      <c r="M38" s="130" t="s">
        <v>387</v>
      </c>
      <c r="N38" s="130" t="s">
        <v>376</v>
      </c>
      <c r="O38" s="130" t="s">
        <v>109</v>
      </c>
      <c r="P38" s="229" t="s">
        <v>1</v>
      </c>
      <c r="Q38" s="388" t="s">
        <v>1</v>
      </c>
      <c r="R38" s="388" t="s">
        <v>1</v>
      </c>
      <c r="S38" s="388" t="s">
        <v>1</v>
      </c>
      <c r="T38" s="388" t="s">
        <v>1</v>
      </c>
      <c r="U38" s="145">
        <v>0.56874999999999998</v>
      </c>
      <c r="V38" s="388" t="s">
        <v>1</v>
      </c>
      <c r="W38" s="145">
        <v>0.60347222222222219</v>
      </c>
      <c r="X38" s="145">
        <v>0.61736111111111114</v>
      </c>
      <c r="Y38" s="388" t="s">
        <v>1</v>
      </c>
      <c r="Z38" s="145">
        <v>0.67638888888888893</v>
      </c>
      <c r="AA38" s="145">
        <v>0.7284722222222223</v>
      </c>
      <c r="AB38" s="145">
        <v>0.81180555555555556</v>
      </c>
      <c r="AC38" s="145">
        <v>0.90277777777777779</v>
      </c>
      <c r="AD38" s="145">
        <v>0.93194444444444446</v>
      </c>
      <c r="AE38" s="142">
        <v>0.95277777777777783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>
      <c r="A39" s="78" t="s">
        <v>64</v>
      </c>
      <c r="B39" s="252"/>
      <c r="C39" s="397"/>
      <c r="D39" s="79" t="s">
        <v>65</v>
      </c>
      <c r="E39" s="80">
        <v>5.4</v>
      </c>
      <c r="F39" s="79" t="s">
        <v>65</v>
      </c>
      <c r="G39" s="80">
        <v>4.5999999999999996</v>
      </c>
      <c r="H39" s="79" t="s">
        <v>65</v>
      </c>
      <c r="I39" s="80" t="s">
        <v>65</v>
      </c>
      <c r="J39" s="81">
        <f>$E39</f>
        <v>5.4</v>
      </c>
      <c r="K39" s="82">
        <f>$E39+$I28+$I36</f>
        <v>12.8</v>
      </c>
      <c r="L39" s="82">
        <f>$E39+$I28</f>
        <v>9.9</v>
      </c>
      <c r="M39" s="82">
        <f>$E39+$I36</f>
        <v>8.3000000000000007</v>
      </c>
      <c r="N39" s="82">
        <f t="shared" ref="N39:AE39" si="1">$E39</f>
        <v>5.4</v>
      </c>
      <c r="O39" s="82">
        <f>$E39+$I28</f>
        <v>9.9</v>
      </c>
      <c r="P39" s="82">
        <f>$G39</f>
        <v>4.5999999999999996</v>
      </c>
      <c r="Q39" s="82">
        <f>$G39</f>
        <v>4.5999999999999996</v>
      </c>
      <c r="R39" s="82">
        <f>$G39</f>
        <v>4.5999999999999996</v>
      </c>
      <c r="S39" s="82">
        <f>$G39</f>
        <v>4.5999999999999996</v>
      </c>
      <c r="T39" s="82">
        <f>$G39</f>
        <v>4.5999999999999996</v>
      </c>
      <c r="U39" s="82">
        <f t="shared" si="1"/>
        <v>5.4</v>
      </c>
      <c r="V39" s="82">
        <f>$G39+$I28</f>
        <v>9.1</v>
      </c>
      <c r="W39" s="82">
        <f>$E39+$I28</f>
        <v>9.9</v>
      </c>
      <c r="X39" s="82">
        <f t="shared" si="1"/>
        <v>5.4</v>
      </c>
      <c r="Y39" s="82">
        <f>$G39</f>
        <v>4.5999999999999996</v>
      </c>
      <c r="Z39" s="82">
        <f>$E39+$I28</f>
        <v>9.9</v>
      </c>
      <c r="AA39" s="82">
        <f t="shared" si="1"/>
        <v>5.4</v>
      </c>
      <c r="AB39" s="82">
        <f t="shared" si="1"/>
        <v>5.4</v>
      </c>
      <c r="AC39" s="82">
        <f>$E39+$I28+$I36</f>
        <v>12.8</v>
      </c>
      <c r="AD39" s="82">
        <f>$E39+$I28</f>
        <v>9.9</v>
      </c>
      <c r="AE39" s="83">
        <f t="shared" si="1"/>
        <v>5.4</v>
      </c>
    </row>
    <row r="40" spans="1:58">
      <c r="B40" s="28"/>
      <c r="C40" s="28"/>
      <c r="J40" s="3"/>
      <c r="K40" s="3"/>
      <c r="AD40" s="1"/>
      <c r="AE40" s="1"/>
    </row>
    <row r="41" spans="1:58" ht="12.75">
      <c r="A41" s="262" t="s">
        <v>66</v>
      </c>
      <c r="B41" s="85" t="s">
        <v>0</v>
      </c>
      <c r="C41" s="86"/>
      <c r="D41" s="1"/>
      <c r="E41" s="1"/>
      <c r="F41" s="1"/>
      <c r="G41" s="1"/>
      <c r="H41" s="1"/>
      <c r="J41" s="3"/>
      <c r="K41" s="3"/>
      <c r="Y41" s="1"/>
      <c r="Z41" s="1"/>
      <c r="AA41" s="1"/>
      <c r="AB41" s="1"/>
      <c r="AC41" s="1"/>
      <c r="AD41" s="1"/>
      <c r="AE41" s="1"/>
    </row>
    <row r="42" spans="1:58" ht="12.75">
      <c r="A42" s="263" t="s">
        <v>120</v>
      </c>
      <c r="B42" s="85">
        <f>SUM(J18:AE18)+SUM(J39:AE39)</f>
        <v>355.4</v>
      </c>
      <c r="C42" s="86"/>
      <c r="D42" s="1"/>
      <c r="E42" s="1"/>
      <c r="F42" s="1"/>
      <c r="G42" s="1"/>
      <c r="H42" s="1"/>
      <c r="J42" s="3"/>
      <c r="K42" s="3"/>
      <c r="Y42" s="1"/>
      <c r="Z42" s="1"/>
      <c r="AA42" s="1"/>
      <c r="AB42" s="1"/>
      <c r="AC42" s="1"/>
      <c r="AD42" s="1"/>
      <c r="AE42" s="1"/>
    </row>
    <row r="43" spans="1:58">
      <c r="B43" s="28"/>
      <c r="C43" s="28"/>
    </row>
    <row r="44" spans="1:58">
      <c r="B44" s="28"/>
      <c r="C44" s="28"/>
    </row>
    <row r="45" spans="1:58">
      <c r="B45" s="28"/>
      <c r="C45" s="28"/>
    </row>
    <row r="46" spans="1:58">
      <c r="B46" s="28"/>
      <c r="C46" s="28"/>
    </row>
    <row r="47" spans="1:58">
      <c r="B47" s="28"/>
      <c r="C47" s="28"/>
    </row>
    <row r="48" spans="1:58">
      <c r="B48" s="28"/>
      <c r="C48" s="28"/>
    </row>
    <row r="49" spans="2:3">
      <c r="B49" s="28"/>
      <c r="C49" s="28"/>
    </row>
    <row r="50" spans="2:3">
      <c r="B50" s="28"/>
      <c r="C50" s="28"/>
    </row>
    <row r="51" spans="2:3">
      <c r="B51" s="28"/>
      <c r="C51" s="28"/>
    </row>
    <row r="52" spans="2:3">
      <c r="B52" s="28"/>
      <c r="C52" s="28"/>
    </row>
    <row r="53" spans="2:3">
      <c r="B53" s="28"/>
      <c r="C53" s="28"/>
    </row>
    <row r="54" spans="2:3">
      <c r="B54" s="28"/>
      <c r="C54" s="28"/>
    </row>
    <row r="55" spans="2:3">
      <c r="B55" s="28"/>
      <c r="C55" s="28"/>
    </row>
    <row r="56" spans="2:3">
      <c r="B56" s="28"/>
      <c r="C56" s="28"/>
    </row>
    <row r="57" spans="2:3">
      <c r="B57" s="28"/>
      <c r="C57" s="28"/>
    </row>
    <row r="58" spans="2:3">
      <c r="B58" s="28"/>
      <c r="C58" s="28"/>
    </row>
    <row r="59" spans="2:3">
      <c r="B59" s="28"/>
      <c r="C59" s="28"/>
    </row>
    <row r="60" spans="2:3">
      <c r="B60" s="28"/>
      <c r="C60" s="28"/>
    </row>
    <row r="61" spans="2:3">
      <c r="B61" s="28"/>
      <c r="C61" s="28"/>
    </row>
    <row r="62" spans="2:3">
      <c r="B62" s="28"/>
      <c r="C62" s="28"/>
    </row>
    <row r="63" spans="2:3">
      <c r="B63" s="28"/>
      <c r="C63" s="28"/>
    </row>
    <row r="64" spans="2:3">
      <c r="B64" s="28"/>
      <c r="C64" s="28"/>
    </row>
    <row r="65" spans="2:3">
      <c r="B65" s="28"/>
      <c r="C65" s="28"/>
    </row>
    <row r="66" spans="2:3">
      <c r="B66" s="28"/>
      <c r="C66" s="28"/>
    </row>
    <row r="67" spans="2:3">
      <c r="B67" s="28"/>
      <c r="C67" s="28"/>
    </row>
    <row r="68" spans="2:3">
      <c r="B68" s="28"/>
      <c r="C68" s="28"/>
    </row>
    <row r="69" spans="2:3">
      <c r="B69" s="28"/>
      <c r="C69" s="28"/>
    </row>
    <row r="70" spans="2:3">
      <c r="B70" s="28"/>
      <c r="C70" s="28"/>
    </row>
    <row r="71" spans="2:3">
      <c r="B71" s="28"/>
      <c r="C71" s="28"/>
    </row>
    <row r="72" spans="2:3">
      <c r="B72" s="28"/>
      <c r="C72" s="28"/>
    </row>
    <row r="73" spans="2:3">
      <c r="B73" s="28"/>
      <c r="C73" s="28"/>
    </row>
    <row r="74" spans="2:3">
      <c r="B74" s="28"/>
      <c r="C74" s="28"/>
    </row>
    <row r="75" spans="2:3">
      <c r="B75" s="28"/>
      <c r="C75" s="28"/>
    </row>
    <row r="76" spans="2:3">
      <c r="B76" s="28"/>
      <c r="C76" s="28"/>
    </row>
    <row r="77" spans="2:3">
      <c r="B77" s="28"/>
      <c r="C77" s="28"/>
    </row>
    <row r="78" spans="2:3">
      <c r="B78" s="28"/>
      <c r="C78" s="28"/>
    </row>
    <row r="79" spans="2:3">
      <c r="B79" s="28"/>
      <c r="C79" s="28"/>
    </row>
    <row r="80" spans="2:3">
      <c r="B80" s="28"/>
      <c r="C80" s="28"/>
    </row>
    <row r="81" spans="2:3">
      <c r="B81" s="28"/>
      <c r="C81" s="28"/>
    </row>
    <row r="82" spans="2:3">
      <c r="B82" s="28"/>
      <c r="C82" s="28"/>
    </row>
    <row r="83" spans="2:3">
      <c r="B83" s="28"/>
      <c r="C83" s="28"/>
    </row>
    <row r="84" spans="2:3">
      <c r="B84" s="28"/>
      <c r="C84" s="28"/>
    </row>
    <row r="85" spans="2:3">
      <c r="B85" s="28"/>
      <c r="C85" s="28"/>
    </row>
    <row r="86" spans="2:3">
      <c r="B86" s="28"/>
      <c r="C86" s="28"/>
    </row>
    <row r="87" spans="2:3">
      <c r="B87" s="28"/>
      <c r="C87" s="28"/>
    </row>
    <row r="88" spans="2:3">
      <c r="B88" s="28"/>
      <c r="C88" s="28"/>
    </row>
    <row r="89" spans="2:3">
      <c r="B89" s="28"/>
      <c r="C89" s="28"/>
    </row>
    <row r="90" spans="2:3">
      <c r="B90" s="28"/>
      <c r="C90" s="28"/>
    </row>
    <row r="91" spans="2:3">
      <c r="B91" s="28"/>
      <c r="C91" s="28"/>
    </row>
    <row r="92" spans="2:3">
      <c r="B92" s="28"/>
      <c r="C92" s="28"/>
    </row>
    <row r="93" spans="2:3">
      <c r="B93" s="28"/>
      <c r="C93" s="28"/>
    </row>
    <row r="94" spans="2:3">
      <c r="B94" s="28"/>
      <c r="C94" s="28"/>
    </row>
    <row r="95" spans="2:3">
      <c r="B95" s="28"/>
      <c r="C95" s="28"/>
    </row>
    <row r="96" spans="2:3">
      <c r="B96" s="28"/>
      <c r="C96" s="28"/>
    </row>
    <row r="97" spans="2:3">
      <c r="B97" s="28"/>
      <c r="C97" s="28"/>
    </row>
    <row r="98" spans="2:3">
      <c r="B98" s="28"/>
      <c r="C98" s="28"/>
    </row>
    <row r="99" spans="2:3">
      <c r="B99" s="28"/>
      <c r="C99" s="28"/>
    </row>
    <row r="100" spans="2:3">
      <c r="B100" s="28"/>
      <c r="C100" s="28"/>
    </row>
    <row r="101" spans="2:3">
      <c r="B101" s="28"/>
      <c r="C101" s="28"/>
    </row>
    <row r="102" spans="2:3">
      <c r="B102" s="28"/>
      <c r="C102" s="28"/>
    </row>
    <row r="103" spans="2:3">
      <c r="B103" s="28"/>
      <c r="C103" s="28"/>
    </row>
    <row r="104" spans="2:3">
      <c r="B104" s="28"/>
      <c r="C104" s="28"/>
    </row>
    <row r="105" spans="2:3">
      <c r="B105" s="28"/>
      <c r="C105" s="28"/>
    </row>
    <row r="106" spans="2:3">
      <c r="B106" s="28"/>
      <c r="C106" s="28"/>
    </row>
    <row r="107" spans="2:3">
      <c r="B107" s="28"/>
      <c r="C107" s="28"/>
    </row>
    <row r="108" spans="2:3">
      <c r="B108" s="28"/>
      <c r="C108" s="28"/>
    </row>
    <row r="109" spans="2:3">
      <c r="B109" s="28"/>
      <c r="C109" s="28"/>
    </row>
    <row r="110" spans="2:3">
      <c r="B110" s="28"/>
      <c r="C110" s="28"/>
    </row>
    <row r="111" spans="2:3">
      <c r="B111" s="28"/>
      <c r="C111" s="28"/>
    </row>
    <row r="112" spans="2:3">
      <c r="B112" s="28"/>
      <c r="C112" s="28"/>
    </row>
    <row r="113" spans="2:3">
      <c r="B113" s="28"/>
      <c r="C113" s="28"/>
    </row>
    <row r="114" spans="2:3">
      <c r="B114" s="28"/>
      <c r="C114" s="28"/>
    </row>
    <row r="115" spans="2:3">
      <c r="B115" s="28"/>
      <c r="C115" s="28"/>
    </row>
    <row r="116" spans="2:3">
      <c r="B116" s="28"/>
      <c r="C116" s="28"/>
    </row>
    <row r="117" spans="2:3">
      <c r="B117" s="28"/>
      <c r="C117" s="28"/>
    </row>
    <row r="118" spans="2:3">
      <c r="B118" s="28"/>
      <c r="C118" s="28"/>
    </row>
    <row r="119" spans="2:3">
      <c r="B119" s="28"/>
      <c r="C119" s="28"/>
    </row>
    <row r="120" spans="2:3">
      <c r="B120" s="28"/>
      <c r="C120" s="28"/>
    </row>
    <row r="121" spans="2:3">
      <c r="B121" s="28"/>
      <c r="C121" s="28"/>
    </row>
    <row r="122" spans="2:3">
      <c r="B122" s="28"/>
      <c r="C122" s="28"/>
    </row>
    <row r="123" spans="2:3">
      <c r="B123" s="28"/>
      <c r="C123" s="28"/>
    </row>
    <row r="124" spans="2:3">
      <c r="B124" s="28"/>
      <c r="C124" s="28"/>
    </row>
    <row r="125" spans="2:3">
      <c r="B125" s="28"/>
      <c r="C125" s="28"/>
    </row>
    <row r="126" spans="2:3">
      <c r="B126" s="28"/>
      <c r="C126" s="28"/>
    </row>
    <row r="127" spans="2:3">
      <c r="B127" s="28"/>
      <c r="C127" s="28"/>
    </row>
    <row r="128" spans="2:3">
      <c r="B128" s="28"/>
      <c r="C128" s="28"/>
    </row>
    <row r="129" spans="2:3">
      <c r="B129" s="28"/>
      <c r="C129" s="28"/>
    </row>
    <row r="130" spans="2:3">
      <c r="B130" s="28"/>
      <c r="C130" s="28"/>
    </row>
    <row r="131" spans="2:3">
      <c r="B131" s="28"/>
      <c r="C131" s="28"/>
    </row>
    <row r="132" spans="2:3">
      <c r="B132" s="28"/>
      <c r="C132" s="28"/>
    </row>
    <row r="133" spans="2:3">
      <c r="B133" s="28"/>
      <c r="C133" s="28"/>
    </row>
    <row r="134" spans="2:3">
      <c r="B134" s="28"/>
      <c r="C134" s="28"/>
    </row>
    <row r="135" spans="2:3">
      <c r="B135" s="28"/>
      <c r="C135" s="28"/>
    </row>
    <row r="136" spans="2:3">
      <c r="B136" s="28"/>
      <c r="C136" s="28"/>
    </row>
    <row r="137" spans="2:3">
      <c r="B137" s="28"/>
      <c r="C137" s="28"/>
    </row>
    <row r="138" spans="2:3">
      <c r="B138" s="28"/>
      <c r="C138" s="28"/>
    </row>
    <row r="139" spans="2:3">
      <c r="B139" s="28"/>
      <c r="C139" s="28"/>
    </row>
    <row r="140" spans="2:3">
      <c r="B140" s="28"/>
      <c r="C140" s="28"/>
    </row>
    <row r="141" spans="2:3">
      <c r="B141" s="28"/>
      <c r="C141" s="28"/>
    </row>
    <row r="142" spans="2:3">
      <c r="B142" s="28"/>
      <c r="C142" s="28"/>
    </row>
    <row r="143" spans="2:3">
      <c r="B143" s="28"/>
      <c r="C143" s="28"/>
    </row>
    <row r="144" spans="2:3">
      <c r="B144" s="28"/>
      <c r="C144" s="28"/>
    </row>
    <row r="145" spans="2:3">
      <c r="B145" s="28"/>
      <c r="C145" s="28"/>
    </row>
    <row r="146" spans="2:3">
      <c r="B146" s="28"/>
      <c r="C146" s="28"/>
    </row>
    <row r="147" spans="2:3">
      <c r="B147" s="28"/>
      <c r="C147" s="28"/>
    </row>
    <row r="148" spans="2:3">
      <c r="B148" s="28"/>
      <c r="C148" s="28"/>
    </row>
    <row r="149" spans="2:3">
      <c r="B149" s="28"/>
      <c r="C149" s="28"/>
    </row>
    <row r="150" spans="2:3">
      <c r="B150" s="28"/>
      <c r="C150" s="28"/>
    </row>
    <row r="151" spans="2:3">
      <c r="B151" s="28"/>
      <c r="C151" s="28"/>
    </row>
    <row r="152" spans="2:3">
      <c r="B152" s="28"/>
      <c r="C152" s="28"/>
    </row>
    <row r="153" spans="2:3">
      <c r="B153" s="28"/>
      <c r="C153" s="28"/>
    </row>
    <row r="154" spans="2:3">
      <c r="B154" s="28"/>
      <c r="C154" s="28"/>
    </row>
    <row r="155" spans="2:3">
      <c r="B155" s="28"/>
      <c r="C155" s="28"/>
    </row>
    <row r="156" spans="2:3">
      <c r="B156" s="28"/>
      <c r="C156" s="28"/>
    </row>
    <row r="157" spans="2:3">
      <c r="B157" s="28"/>
      <c r="C157" s="28"/>
    </row>
    <row r="158" spans="2:3">
      <c r="B158" s="28"/>
      <c r="C158" s="28"/>
    </row>
    <row r="159" spans="2:3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  <row r="164" spans="2:3">
      <c r="B164" s="28"/>
      <c r="C164" s="28"/>
    </row>
    <row r="165" spans="2:3">
      <c r="B165" s="28"/>
      <c r="C165" s="28"/>
    </row>
    <row r="166" spans="2:3">
      <c r="B166" s="28"/>
      <c r="C166" s="28"/>
    </row>
    <row r="167" spans="2:3">
      <c r="B167" s="28"/>
      <c r="C167" s="28"/>
    </row>
    <row r="168" spans="2:3">
      <c r="B168" s="28"/>
      <c r="C168" s="28"/>
    </row>
    <row r="169" spans="2:3">
      <c r="B169" s="28"/>
      <c r="C169" s="28"/>
    </row>
    <row r="170" spans="2:3">
      <c r="B170" s="28"/>
      <c r="C170" s="28"/>
    </row>
    <row r="171" spans="2:3">
      <c r="B171" s="28"/>
      <c r="C171" s="28"/>
    </row>
    <row r="172" spans="2:3">
      <c r="B172" s="28"/>
      <c r="C172" s="28"/>
    </row>
    <row r="173" spans="2:3">
      <c r="B173" s="28"/>
      <c r="C173" s="28"/>
    </row>
    <row r="174" spans="2:3">
      <c r="B174" s="28"/>
      <c r="C174" s="28"/>
    </row>
    <row r="175" spans="2:3">
      <c r="B175" s="28"/>
      <c r="C175" s="28"/>
    </row>
    <row r="176" spans="2:3">
      <c r="B176" s="28"/>
      <c r="C176" s="28"/>
    </row>
    <row r="177" spans="2:3">
      <c r="B177" s="28"/>
      <c r="C177" s="28"/>
    </row>
    <row r="178" spans="2:3">
      <c r="B178" s="28"/>
      <c r="C178" s="28"/>
    </row>
    <row r="179" spans="2:3">
      <c r="B179" s="28"/>
      <c r="C179" s="28"/>
    </row>
    <row r="180" spans="2:3">
      <c r="B180" s="28"/>
      <c r="C180" s="28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5174-F588-42D6-B0FE-33B35FFE6719}">
  <sheetPr>
    <tabColor rgb="FF92D050"/>
  </sheetPr>
  <dimension ref="A1:AJ235"/>
  <sheetViews>
    <sheetView workbookViewId="0">
      <selection activeCell="X31" sqref="X31"/>
    </sheetView>
  </sheetViews>
  <sheetFormatPr defaultColWidth="4.125" defaultRowHeight="13.5"/>
  <cols>
    <col min="1" max="1" width="41.25" style="1" customWidth="1"/>
    <col min="2" max="2" width="3.375" style="3" customWidth="1"/>
    <col min="3" max="3" width="2.875" style="3" customWidth="1"/>
    <col min="4" max="4" width="4.125" style="10" customWidth="1"/>
    <col min="5" max="5" width="4.375" style="14" customWidth="1"/>
    <col min="6" max="18" width="4.5" style="3" customWidth="1"/>
    <col min="19" max="16384" width="4.125" style="1"/>
  </cols>
  <sheetData>
    <row r="1" spans="1:36">
      <c r="A1" s="123" t="s">
        <v>395</v>
      </c>
      <c r="B1" s="250"/>
      <c r="C1" s="250"/>
    </row>
    <row r="2" spans="1:36">
      <c r="A2" s="2" t="s">
        <v>515</v>
      </c>
      <c r="B2" s="4"/>
      <c r="C2" s="4"/>
    </row>
    <row r="3" spans="1:36" s="2" customFormat="1">
      <c r="A3" s="2" t="s">
        <v>517</v>
      </c>
      <c r="B3" s="4"/>
      <c r="C3" s="4"/>
      <c r="D3" s="11"/>
      <c r="E3" s="1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1"/>
      <c r="U3" s="1"/>
      <c r="V3" s="1"/>
      <c r="W3" s="1"/>
      <c r="X3" s="1"/>
      <c r="Y3" s="1"/>
      <c r="Z3" s="1"/>
      <c r="AA3" s="1"/>
      <c r="AB3" s="1"/>
      <c r="AC3" s="206"/>
    </row>
    <row r="4" spans="1:36" ht="12.75">
      <c r="A4" s="5" t="s">
        <v>77</v>
      </c>
      <c r="B4" s="251" t="s">
        <v>248</v>
      </c>
      <c r="C4" s="251" t="s">
        <v>247</v>
      </c>
      <c r="D4" s="440" t="s">
        <v>0</v>
      </c>
      <c r="E4" s="441" t="s">
        <v>424</v>
      </c>
      <c r="F4" s="444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53"/>
    </row>
    <row r="5" spans="1:36" s="2" customFormat="1">
      <c r="A5" s="33" t="s">
        <v>458</v>
      </c>
      <c r="B5" s="270"/>
      <c r="C5" s="270"/>
      <c r="D5" s="96" t="s">
        <v>1</v>
      </c>
      <c r="E5" s="442" t="s">
        <v>487</v>
      </c>
      <c r="F5" s="448">
        <v>0</v>
      </c>
      <c r="G5" s="449">
        <v>0</v>
      </c>
      <c r="H5" s="449">
        <v>0</v>
      </c>
      <c r="I5" s="449">
        <v>0</v>
      </c>
      <c r="J5" s="449">
        <v>0</v>
      </c>
      <c r="K5" s="449">
        <v>0</v>
      </c>
      <c r="L5" s="449">
        <v>0</v>
      </c>
      <c r="M5" s="449">
        <v>0</v>
      </c>
      <c r="N5" s="449"/>
      <c r="O5" s="449"/>
      <c r="P5" s="449"/>
      <c r="Q5" s="449"/>
      <c r="R5" s="45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25" t="s">
        <v>334</v>
      </c>
      <c r="B6" s="271"/>
      <c r="C6" s="271"/>
      <c r="D6" s="131">
        <v>1.4</v>
      </c>
      <c r="E6" s="443" t="s">
        <v>488</v>
      </c>
      <c r="F6" s="451">
        <f>F5+$E6</f>
        <v>1.3888888888888889E-3</v>
      </c>
      <c r="G6" s="447">
        <f t="shared" ref="G6:M21" si="0">G5+$E6</f>
        <v>1.3888888888888889E-3</v>
      </c>
      <c r="H6" s="447">
        <f t="shared" si="0"/>
        <v>1.3888888888888889E-3</v>
      </c>
      <c r="I6" s="447">
        <f t="shared" si="0"/>
        <v>1.3888888888888889E-3</v>
      </c>
      <c r="J6" s="447">
        <f t="shared" si="0"/>
        <v>1.3888888888888889E-3</v>
      </c>
      <c r="K6" s="447">
        <f t="shared" si="0"/>
        <v>1.3888888888888889E-3</v>
      </c>
      <c r="L6" s="447">
        <f t="shared" si="0"/>
        <v>1.3888888888888889E-3</v>
      </c>
      <c r="M6" s="447">
        <f t="shared" si="0"/>
        <v>1.3888888888888889E-3</v>
      </c>
      <c r="N6" s="447"/>
      <c r="O6" s="447"/>
      <c r="P6" s="447"/>
      <c r="Q6" s="447"/>
      <c r="R6" s="452"/>
    </row>
    <row r="7" spans="1:36">
      <c r="A7" s="25" t="s">
        <v>457</v>
      </c>
      <c r="B7" s="271"/>
      <c r="C7" s="271"/>
      <c r="D7" s="131">
        <v>1.3</v>
      </c>
      <c r="E7" s="443" t="s">
        <v>488</v>
      </c>
      <c r="F7" s="451">
        <f t="shared" ref="F7:M22" si="1">F6+$E7</f>
        <v>2.7777777777777779E-3</v>
      </c>
      <c r="G7" s="447">
        <f t="shared" si="0"/>
        <v>2.7777777777777779E-3</v>
      </c>
      <c r="H7" s="447">
        <f t="shared" si="0"/>
        <v>2.7777777777777779E-3</v>
      </c>
      <c r="I7" s="447">
        <f t="shared" si="0"/>
        <v>2.7777777777777779E-3</v>
      </c>
      <c r="J7" s="447">
        <f t="shared" si="0"/>
        <v>2.7777777777777779E-3</v>
      </c>
      <c r="K7" s="447">
        <f t="shared" si="0"/>
        <v>2.7777777777777779E-3</v>
      </c>
      <c r="L7" s="447">
        <f t="shared" si="0"/>
        <v>2.7777777777777779E-3</v>
      </c>
      <c r="M7" s="447">
        <f t="shared" si="0"/>
        <v>2.7777777777777779E-3</v>
      </c>
      <c r="N7" s="447"/>
      <c r="O7" s="447"/>
      <c r="P7" s="447"/>
      <c r="Q7" s="447"/>
      <c r="R7" s="452"/>
    </row>
    <row r="8" spans="1:36">
      <c r="A8" s="25" t="s">
        <v>459</v>
      </c>
      <c r="B8" s="271"/>
      <c r="C8" s="271"/>
      <c r="D8" s="131">
        <v>0.8</v>
      </c>
      <c r="E8" s="443" t="s">
        <v>488</v>
      </c>
      <c r="F8" s="451">
        <f t="shared" si="1"/>
        <v>4.1666666666666666E-3</v>
      </c>
      <c r="G8" s="447">
        <f t="shared" si="0"/>
        <v>4.1666666666666666E-3</v>
      </c>
      <c r="H8" s="447">
        <f t="shared" si="0"/>
        <v>4.1666666666666666E-3</v>
      </c>
      <c r="I8" s="447">
        <f t="shared" si="0"/>
        <v>4.1666666666666666E-3</v>
      </c>
      <c r="J8" s="447">
        <f t="shared" si="0"/>
        <v>4.1666666666666666E-3</v>
      </c>
      <c r="K8" s="447">
        <f t="shared" si="0"/>
        <v>4.1666666666666666E-3</v>
      </c>
      <c r="L8" s="447">
        <f t="shared" si="0"/>
        <v>4.1666666666666666E-3</v>
      </c>
      <c r="M8" s="447">
        <f t="shared" si="0"/>
        <v>4.1666666666666666E-3</v>
      </c>
      <c r="N8" s="447"/>
      <c r="O8" s="447"/>
      <c r="P8" s="447"/>
      <c r="Q8" s="447"/>
      <c r="R8" s="452"/>
    </row>
    <row r="9" spans="1:36">
      <c r="A9" s="25" t="s">
        <v>460</v>
      </c>
      <c r="B9" s="271"/>
      <c r="C9" s="271"/>
      <c r="D9" s="131">
        <v>1.1000000000000001</v>
      </c>
      <c r="E9" s="443" t="s">
        <v>488</v>
      </c>
      <c r="F9" s="451">
        <f t="shared" si="1"/>
        <v>5.5555555555555558E-3</v>
      </c>
      <c r="G9" s="447">
        <f t="shared" si="0"/>
        <v>5.5555555555555558E-3</v>
      </c>
      <c r="H9" s="447">
        <f t="shared" si="0"/>
        <v>5.5555555555555558E-3</v>
      </c>
      <c r="I9" s="447">
        <f t="shared" si="0"/>
        <v>5.5555555555555558E-3</v>
      </c>
      <c r="J9" s="447">
        <f t="shared" si="0"/>
        <v>5.5555555555555558E-3</v>
      </c>
      <c r="K9" s="447">
        <f t="shared" si="0"/>
        <v>5.5555555555555558E-3</v>
      </c>
      <c r="L9" s="447">
        <f t="shared" si="0"/>
        <v>5.5555555555555558E-3</v>
      </c>
      <c r="M9" s="447">
        <f t="shared" si="0"/>
        <v>5.5555555555555558E-3</v>
      </c>
      <c r="N9" s="447"/>
      <c r="O9" s="447"/>
      <c r="P9" s="447"/>
      <c r="Q9" s="447"/>
      <c r="R9" s="452"/>
    </row>
    <row r="10" spans="1:36">
      <c r="A10" s="25" t="s">
        <v>240</v>
      </c>
      <c r="B10" s="271"/>
      <c r="C10" s="271"/>
      <c r="D10" s="131">
        <v>8.3000000000000007</v>
      </c>
      <c r="E10" s="443" t="s">
        <v>489</v>
      </c>
      <c r="F10" s="451">
        <f t="shared" si="1"/>
        <v>1.1805555555555555E-2</v>
      </c>
      <c r="G10" s="447">
        <f t="shared" si="0"/>
        <v>1.1805555555555555E-2</v>
      </c>
      <c r="H10" s="447">
        <f t="shared" si="0"/>
        <v>1.1805555555555555E-2</v>
      </c>
      <c r="I10" s="447">
        <f t="shared" si="0"/>
        <v>1.1805555555555555E-2</v>
      </c>
      <c r="J10" s="447">
        <f t="shared" si="0"/>
        <v>1.1805555555555555E-2</v>
      </c>
      <c r="K10" s="447">
        <f t="shared" si="0"/>
        <v>1.1805555555555555E-2</v>
      </c>
      <c r="L10" s="447">
        <f t="shared" si="0"/>
        <v>1.1805555555555555E-2</v>
      </c>
      <c r="M10" s="447">
        <f t="shared" si="0"/>
        <v>1.1805555555555555E-2</v>
      </c>
      <c r="N10" s="447"/>
      <c r="O10" s="447"/>
      <c r="P10" s="447"/>
      <c r="Q10" s="447"/>
      <c r="R10" s="452"/>
    </row>
    <row r="11" spans="1:36">
      <c r="A11" s="25" t="s">
        <v>6</v>
      </c>
      <c r="B11" s="271"/>
      <c r="C11" s="271"/>
      <c r="D11" s="131">
        <v>1.3</v>
      </c>
      <c r="E11" s="443" t="s">
        <v>488</v>
      </c>
      <c r="F11" s="451">
        <f t="shared" si="1"/>
        <v>1.3194444444444444E-2</v>
      </c>
      <c r="G11" s="447">
        <f t="shared" si="0"/>
        <v>1.3194444444444444E-2</v>
      </c>
      <c r="H11" s="447">
        <f t="shared" si="0"/>
        <v>1.3194444444444444E-2</v>
      </c>
      <c r="I11" s="447">
        <f t="shared" si="0"/>
        <v>1.3194444444444444E-2</v>
      </c>
      <c r="J11" s="447">
        <f t="shared" si="0"/>
        <v>1.3194444444444444E-2</v>
      </c>
      <c r="K11" s="447">
        <f t="shared" si="0"/>
        <v>1.3194444444444444E-2</v>
      </c>
      <c r="L11" s="447">
        <f t="shared" si="0"/>
        <v>1.3194444444444444E-2</v>
      </c>
      <c r="M11" s="447">
        <f t="shared" si="0"/>
        <v>1.3194444444444444E-2</v>
      </c>
      <c r="N11" s="447"/>
      <c r="O11" s="447"/>
      <c r="P11" s="447"/>
      <c r="Q11" s="447"/>
      <c r="R11" s="452"/>
    </row>
    <row r="12" spans="1:36">
      <c r="A12" s="25" t="s">
        <v>5</v>
      </c>
      <c r="B12" s="271"/>
      <c r="C12" s="271"/>
      <c r="D12" s="131">
        <v>1.3</v>
      </c>
      <c r="E12" s="443" t="s">
        <v>488</v>
      </c>
      <c r="F12" s="451">
        <f t="shared" si="1"/>
        <v>1.4583333333333334E-2</v>
      </c>
      <c r="G12" s="447">
        <f t="shared" si="0"/>
        <v>1.4583333333333334E-2</v>
      </c>
      <c r="H12" s="447">
        <f t="shared" si="0"/>
        <v>1.4583333333333334E-2</v>
      </c>
      <c r="I12" s="447">
        <f t="shared" si="0"/>
        <v>1.4583333333333334E-2</v>
      </c>
      <c r="J12" s="447">
        <f t="shared" si="0"/>
        <v>1.4583333333333334E-2</v>
      </c>
      <c r="K12" s="447">
        <f t="shared" si="0"/>
        <v>1.4583333333333334E-2</v>
      </c>
      <c r="L12" s="447">
        <f t="shared" si="0"/>
        <v>1.4583333333333334E-2</v>
      </c>
      <c r="M12" s="447">
        <f t="shared" si="0"/>
        <v>1.4583333333333334E-2</v>
      </c>
      <c r="N12" s="447"/>
      <c r="O12" s="447"/>
      <c r="P12" s="447"/>
      <c r="Q12" s="447"/>
      <c r="R12" s="452"/>
    </row>
    <row r="13" spans="1:36">
      <c r="A13" s="25" t="s">
        <v>461</v>
      </c>
      <c r="B13" s="271"/>
      <c r="C13" s="271"/>
      <c r="D13" s="131">
        <v>1.6</v>
      </c>
      <c r="E13" s="443" t="s">
        <v>488</v>
      </c>
      <c r="F13" s="451">
        <f t="shared" si="1"/>
        <v>1.5972222222222221E-2</v>
      </c>
      <c r="G13" s="447">
        <f t="shared" si="0"/>
        <v>1.5972222222222221E-2</v>
      </c>
      <c r="H13" s="447">
        <f t="shared" si="0"/>
        <v>1.5972222222222221E-2</v>
      </c>
      <c r="I13" s="447">
        <f t="shared" si="0"/>
        <v>1.5972222222222221E-2</v>
      </c>
      <c r="J13" s="447">
        <f t="shared" si="0"/>
        <v>1.5972222222222221E-2</v>
      </c>
      <c r="K13" s="447">
        <f t="shared" si="0"/>
        <v>1.5972222222222221E-2</v>
      </c>
      <c r="L13" s="447">
        <f t="shared" si="0"/>
        <v>1.5972222222222221E-2</v>
      </c>
      <c r="M13" s="447">
        <f t="shared" si="0"/>
        <v>1.5972222222222221E-2</v>
      </c>
      <c r="N13" s="447"/>
      <c r="O13" s="447"/>
      <c r="P13" s="447"/>
      <c r="Q13" s="447"/>
      <c r="R13" s="452"/>
    </row>
    <row r="14" spans="1:36">
      <c r="A14" s="25" t="s">
        <v>55</v>
      </c>
      <c r="B14" s="271"/>
      <c r="C14" s="271"/>
      <c r="D14" s="131">
        <v>1.5</v>
      </c>
      <c r="E14" s="443" t="s">
        <v>488</v>
      </c>
      <c r="F14" s="451">
        <f t="shared" si="1"/>
        <v>1.7361111111111108E-2</v>
      </c>
      <c r="G14" s="447">
        <f t="shared" si="0"/>
        <v>1.7361111111111108E-2</v>
      </c>
      <c r="H14" s="447">
        <f t="shared" si="0"/>
        <v>1.7361111111111108E-2</v>
      </c>
      <c r="I14" s="447">
        <f t="shared" si="0"/>
        <v>1.7361111111111108E-2</v>
      </c>
      <c r="J14" s="447">
        <f t="shared" si="0"/>
        <v>1.7361111111111108E-2</v>
      </c>
      <c r="K14" s="447">
        <f t="shared" si="0"/>
        <v>1.7361111111111108E-2</v>
      </c>
      <c r="L14" s="447">
        <f t="shared" si="0"/>
        <v>1.7361111111111108E-2</v>
      </c>
      <c r="M14" s="447">
        <f t="shared" si="0"/>
        <v>1.7361111111111108E-2</v>
      </c>
      <c r="N14" s="447"/>
      <c r="O14" s="447"/>
      <c r="P14" s="447"/>
      <c r="Q14" s="447"/>
      <c r="R14" s="452"/>
    </row>
    <row r="15" spans="1:36">
      <c r="A15" s="25" t="s">
        <v>4</v>
      </c>
      <c r="B15" s="271"/>
      <c r="C15" s="271"/>
      <c r="D15" s="131">
        <v>1.9</v>
      </c>
      <c r="E15" s="443" t="s">
        <v>490</v>
      </c>
      <c r="F15" s="451">
        <f t="shared" si="1"/>
        <v>1.8055555555555554E-2</v>
      </c>
      <c r="G15" s="447">
        <f t="shared" si="0"/>
        <v>1.8055555555555554E-2</v>
      </c>
      <c r="H15" s="447">
        <f t="shared" si="0"/>
        <v>1.8055555555555554E-2</v>
      </c>
      <c r="I15" s="447">
        <f t="shared" si="0"/>
        <v>1.8055555555555554E-2</v>
      </c>
      <c r="J15" s="447">
        <f t="shared" si="0"/>
        <v>1.8055555555555554E-2</v>
      </c>
      <c r="K15" s="447">
        <f t="shared" si="0"/>
        <v>1.8055555555555554E-2</v>
      </c>
      <c r="L15" s="447">
        <f t="shared" si="0"/>
        <v>1.8055555555555554E-2</v>
      </c>
      <c r="M15" s="447">
        <f t="shared" si="0"/>
        <v>1.8055555555555554E-2</v>
      </c>
      <c r="N15" s="447"/>
      <c r="O15" s="447"/>
      <c r="P15" s="447"/>
      <c r="Q15" s="447"/>
      <c r="R15" s="452"/>
    </row>
    <row r="16" spans="1:36">
      <c r="A16" s="25" t="s">
        <v>462</v>
      </c>
      <c r="B16" s="271"/>
      <c r="C16" s="271"/>
      <c r="D16" s="131">
        <v>4.7</v>
      </c>
      <c r="E16" s="443" t="s">
        <v>491</v>
      </c>
      <c r="F16" s="451">
        <f t="shared" si="1"/>
        <v>2.1527777777777778E-2</v>
      </c>
      <c r="G16" s="447">
        <f t="shared" si="0"/>
        <v>2.1527777777777778E-2</v>
      </c>
      <c r="H16" s="447">
        <f t="shared" si="0"/>
        <v>2.1527777777777778E-2</v>
      </c>
      <c r="I16" s="447">
        <f t="shared" si="0"/>
        <v>2.1527777777777778E-2</v>
      </c>
      <c r="J16" s="447">
        <f t="shared" si="0"/>
        <v>2.1527777777777778E-2</v>
      </c>
      <c r="K16" s="447">
        <f t="shared" si="0"/>
        <v>2.1527777777777778E-2</v>
      </c>
      <c r="L16" s="447">
        <f t="shared" si="0"/>
        <v>2.1527777777777778E-2</v>
      </c>
      <c r="M16" s="447">
        <f t="shared" si="0"/>
        <v>2.1527777777777778E-2</v>
      </c>
      <c r="N16" s="447"/>
      <c r="O16" s="447"/>
      <c r="P16" s="447"/>
      <c r="Q16" s="447"/>
      <c r="R16" s="452"/>
    </row>
    <row r="17" spans="1:18">
      <c r="A17" s="25" t="s">
        <v>463</v>
      </c>
      <c r="B17" s="271"/>
      <c r="C17" s="271"/>
      <c r="D17" s="131">
        <v>2.4</v>
      </c>
      <c r="E17" s="443" t="s">
        <v>488</v>
      </c>
      <c r="F17" s="451">
        <f t="shared" si="1"/>
        <v>2.2916666666666665E-2</v>
      </c>
      <c r="G17" s="447">
        <f t="shared" si="0"/>
        <v>2.2916666666666665E-2</v>
      </c>
      <c r="H17" s="447">
        <f t="shared" si="0"/>
        <v>2.2916666666666665E-2</v>
      </c>
      <c r="I17" s="447">
        <f t="shared" si="0"/>
        <v>2.2916666666666665E-2</v>
      </c>
      <c r="J17" s="447">
        <f t="shared" si="0"/>
        <v>2.2916666666666665E-2</v>
      </c>
      <c r="K17" s="447">
        <f t="shared" si="0"/>
        <v>2.2916666666666665E-2</v>
      </c>
      <c r="L17" s="447">
        <f t="shared" si="0"/>
        <v>2.2916666666666665E-2</v>
      </c>
      <c r="M17" s="447">
        <f t="shared" si="0"/>
        <v>2.2916666666666665E-2</v>
      </c>
      <c r="N17" s="447"/>
      <c r="O17" s="447"/>
      <c r="P17" s="447"/>
      <c r="Q17" s="447"/>
      <c r="R17" s="452"/>
    </row>
    <row r="18" spans="1:18">
      <c r="A18" s="25" t="s">
        <v>464</v>
      </c>
      <c r="B18" s="271"/>
      <c r="C18" s="271"/>
      <c r="D18" s="131">
        <v>2.2000000000000002</v>
      </c>
      <c r="E18" s="443" t="s">
        <v>488</v>
      </c>
      <c r="F18" s="451">
        <f t="shared" si="1"/>
        <v>2.4305555555555552E-2</v>
      </c>
      <c r="G18" s="447">
        <f t="shared" si="0"/>
        <v>2.4305555555555552E-2</v>
      </c>
      <c r="H18" s="447">
        <f t="shared" si="0"/>
        <v>2.4305555555555552E-2</v>
      </c>
      <c r="I18" s="447">
        <f t="shared" si="0"/>
        <v>2.4305555555555552E-2</v>
      </c>
      <c r="J18" s="447">
        <f t="shared" si="0"/>
        <v>2.4305555555555552E-2</v>
      </c>
      <c r="K18" s="447">
        <f t="shared" si="0"/>
        <v>2.4305555555555552E-2</v>
      </c>
      <c r="L18" s="447">
        <f t="shared" si="0"/>
        <v>2.4305555555555552E-2</v>
      </c>
      <c r="M18" s="447">
        <f t="shared" si="0"/>
        <v>2.4305555555555552E-2</v>
      </c>
      <c r="N18" s="447"/>
      <c r="O18" s="447"/>
      <c r="P18" s="447"/>
      <c r="Q18" s="447"/>
      <c r="R18" s="452"/>
    </row>
    <row r="19" spans="1:18">
      <c r="A19" s="25" t="s">
        <v>465</v>
      </c>
      <c r="B19" s="271"/>
      <c r="C19" s="271"/>
      <c r="D19" s="131">
        <v>4.3</v>
      </c>
      <c r="E19" s="443" t="s">
        <v>491</v>
      </c>
      <c r="F19" s="451">
        <f t="shared" si="1"/>
        <v>2.7777777777777776E-2</v>
      </c>
      <c r="G19" s="447">
        <f t="shared" si="0"/>
        <v>2.7777777777777776E-2</v>
      </c>
      <c r="H19" s="447">
        <f t="shared" si="0"/>
        <v>2.7777777777777776E-2</v>
      </c>
      <c r="I19" s="447">
        <f t="shared" si="0"/>
        <v>2.7777777777777776E-2</v>
      </c>
      <c r="J19" s="447">
        <f t="shared" si="0"/>
        <v>2.7777777777777776E-2</v>
      </c>
      <c r="K19" s="447">
        <f t="shared" si="0"/>
        <v>2.7777777777777776E-2</v>
      </c>
      <c r="L19" s="447">
        <f t="shared" si="0"/>
        <v>2.7777777777777776E-2</v>
      </c>
      <c r="M19" s="447">
        <f t="shared" si="0"/>
        <v>2.7777777777777776E-2</v>
      </c>
      <c r="N19" s="447"/>
      <c r="O19" s="447"/>
      <c r="P19" s="447"/>
      <c r="Q19" s="447"/>
      <c r="R19" s="452"/>
    </row>
    <row r="20" spans="1:18">
      <c r="A20" s="25" t="s">
        <v>466</v>
      </c>
      <c r="B20" s="271"/>
      <c r="C20" s="271"/>
      <c r="D20" s="131">
        <v>2.2999999999999998</v>
      </c>
      <c r="E20" s="443" t="s">
        <v>492</v>
      </c>
      <c r="F20" s="451">
        <f t="shared" si="1"/>
        <v>2.9861111111111109E-2</v>
      </c>
      <c r="G20" s="447">
        <f t="shared" si="0"/>
        <v>2.9861111111111109E-2</v>
      </c>
      <c r="H20" s="447">
        <f t="shared" si="0"/>
        <v>2.9861111111111109E-2</v>
      </c>
      <c r="I20" s="447">
        <f t="shared" si="0"/>
        <v>2.9861111111111109E-2</v>
      </c>
      <c r="J20" s="447">
        <f t="shared" si="0"/>
        <v>2.9861111111111109E-2</v>
      </c>
      <c r="K20" s="447">
        <f t="shared" si="0"/>
        <v>2.9861111111111109E-2</v>
      </c>
      <c r="L20" s="447">
        <f t="shared" si="0"/>
        <v>2.9861111111111109E-2</v>
      </c>
      <c r="M20" s="447">
        <f t="shared" si="0"/>
        <v>2.9861111111111109E-2</v>
      </c>
      <c r="N20" s="447"/>
      <c r="O20" s="447"/>
      <c r="P20" s="447"/>
      <c r="Q20" s="447"/>
      <c r="R20" s="452"/>
    </row>
    <row r="21" spans="1:18">
      <c r="A21" s="25" t="s">
        <v>467</v>
      </c>
      <c r="B21" s="271"/>
      <c r="C21" s="271"/>
      <c r="D21" s="131">
        <v>1.2</v>
      </c>
      <c r="E21" s="443" t="s">
        <v>488</v>
      </c>
      <c r="F21" s="451">
        <f t="shared" si="1"/>
        <v>3.1249999999999997E-2</v>
      </c>
      <c r="G21" s="447">
        <f t="shared" si="0"/>
        <v>3.1249999999999997E-2</v>
      </c>
      <c r="H21" s="447">
        <f t="shared" si="0"/>
        <v>3.1249999999999997E-2</v>
      </c>
      <c r="I21" s="447">
        <f t="shared" si="0"/>
        <v>3.1249999999999997E-2</v>
      </c>
      <c r="J21" s="447">
        <f t="shared" si="0"/>
        <v>3.1249999999999997E-2</v>
      </c>
      <c r="K21" s="447">
        <f t="shared" si="0"/>
        <v>3.1249999999999997E-2</v>
      </c>
      <c r="L21" s="447">
        <f t="shared" si="0"/>
        <v>3.1249999999999997E-2</v>
      </c>
      <c r="M21" s="447">
        <f t="shared" si="0"/>
        <v>3.1249999999999997E-2</v>
      </c>
      <c r="N21" s="447"/>
      <c r="O21" s="447"/>
      <c r="P21" s="447"/>
      <c r="Q21" s="447"/>
      <c r="R21" s="452"/>
    </row>
    <row r="22" spans="1:18">
      <c r="A22" s="25" t="s">
        <v>468</v>
      </c>
      <c r="B22" s="271"/>
      <c r="C22" s="271"/>
      <c r="D22" s="131">
        <v>1.6</v>
      </c>
      <c r="E22" s="443" t="s">
        <v>488</v>
      </c>
      <c r="F22" s="451">
        <f t="shared" si="1"/>
        <v>3.2638888888888884E-2</v>
      </c>
      <c r="G22" s="447">
        <f t="shared" si="1"/>
        <v>3.2638888888888884E-2</v>
      </c>
      <c r="H22" s="447">
        <f t="shared" si="1"/>
        <v>3.2638888888888884E-2</v>
      </c>
      <c r="I22" s="447">
        <f t="shared" si="1"/>
        <v>3.2638888888888884E-2</v>
      </c>
      <c r="J22" s="447">
        <f t="shared" si="1"/>
        <v>3.2638888888888884E-2</v>
      </c>
      <c r="K22" s="447">
        <f t="shared" si="1"/>
        <v>3.2638888888888884E-2</v>
      </c>
      <c r="L22" s="447">
        <f t="shared" si="1"/>
        <v>3.2638888888888884E-2</v>
      </c>
      <c r="M22" s="447">
        <f t="shared" si="1"/>
        <v>3.2638888888888884E-2</v>
      </c>
      <c r="N22" s="447"/>
      <c r="O22" s="447"/>
      <c r="P22" s="447"/>
      <c r="Q22" s="447"/>
      <c r="R22" s="452"/>
    </row>
    <row r="23" spans="1:18">
      <c r="A23" s="25" t="s">
        <v>469</v>
      </c>
      <c r="B23" s="271"/>
      <c r="C23" s="271"/>
      <c r="D23" s="131">
        <v>2</v>
      </c>
      <c r="E23" s="443" t="s">
        <v>488</v>
      </c>
      <c r="F23" s="451">
        <f t="shared" ref="F23:M40" si="2">F22+$E23</f>
        <v>3.4027777777777775E-2</v>
      </c>
      <c r="G23" s="447">
        <f t="shared" si="2"/>
        <v>3.4027777777777775E-2</v>
      </c>
      <c r="H23" s="447">
        <f t="shared" si="2"/>
        <v>3.4027777777777775E-2</v>
      </c>
      <c r="I23" s="447">
        <f t="shared" si="2"/>
        <v>3.4027777777777775E-2</v>
      </c>
      <c r="J23" s="447">
        <f t="shared" si="2"/>
        <v>3.4027777777777775E-2</v>
      </c>
      <c r="K23" s="447">
        <f t="shared" si="2"/>
        <v>3.4027777777777775E-2</v>
      </c>
      <c r="L23" s="447">
        <f t="shared" si="2"/>
        <v>3.4027777777777775E-2</v>
      </c>
      <c r="M23" s="447">
        <f t="shared" si="2"/>
        <v>3.4027777777777775E-2</v>
      </c>
      <c r="N23" s="447"/>
      <c r="O23" s="447"/>
      <c r="P23" s="447"/>
      <c r="Q23" s="447"/>
      <c r="R23" s="452"/>
    </row>
    <row r="24" spans="1:18">
      <c r="A24" s="25" t="s">
        <v>470</v>
      </c>
      <c r="B24" s="271"/>
      <c r="C24" s="271"/>
      <c r="D24" s="131">
        <v>1</v>
      </c>
      <c r="E24" s="443" t="s">
        <v>490</v>
      </c>
      <c r="F24" s="451">
        <f t="shared" si="2"/>
        <v>3.4722222222222217E-2</v>
      </c>
      <c r="G24" s="447">
        <f t="shared" si="2"/>
        <v>3.4722222222222217E-2</v>
      </c>
      <c r="H24" s="447">
        <f t="shared" si="2"/>
        <v>3.4722222222222217E-2</v>
      </c>
      <c r="I24" s="447">
        <f t="shared" si="2"/>
        <v>3.4722222222222217E-2</v>
      </c>
      <c r="J24" s="447">
        <f t="shared" si="2"/>
        <v>3.4722222222222217E-2</v>
      </c>
      <c r="K24" s="447">
        <f t="shared" si="2"/>
        <v>3.4722222222222217E-2</v>
      </c>
      <c r="L24" s="447">
        <f t="shared" si="2"/>
        <v>3.4722222222222217E-2</v>
      </c>
      <c r="M24" s="447">
        <f t="shared" si="2"/>
        <v>3.4722222222222217E-2</v>
      </c>
      <c r="N24" s="447"/>
      <c r="O24" s="447"/>
      <c r="P24" s="447"/>
      <c r="Q24" s="447"/>
      <c r="R24" s="452"/>
    </row>
    <row r="25" spans="1:18">
      <c r="A25" s="25" t="s">
        <v>471</v>
      </c>
      <c r="B25" s="271"/>
      <c r="C25" s="271"/>
      <c r="D25" s="131">
        <v>3.5</v>
      </c>
      <c r="E25" s="443" t="s">
        <v>493</v>
      </c>
      <c r="F25" s="451">
        <f t="shared" si="2"/>
        <v>3.7499999999999992E-2</v>
      </c>
      <c r="G25" s="447">
        <f t="shared" si="2"/>
        <v>3.7499999999999992E-2</v>
      </c>
      <c r="H25" s="447">
        <f t="shared" si="2"/>
        <v>3.7499999999999992E-2</v>
      </c>
      <c r="I25" s="447">
        <f t="shared" si="2"/>
        <v>3.7499999999999992E-2</v>
      </c>
      <c r="J25" s="447">
        <f t="shared" si="2"/>
        <v>3.7499999999999992E-2</v>
      </c>
      <c r="K25" s="447">
        <f t="shared" si="2"/>
        <v>3.7499999999999992E-2</v>
      </c>
      <c r="L25" s="447">
        <f t="shared" si="2"/>
        <v>3.7499999999999992E-2</v>
      </c>
      <c r="M25" s="447">
        <f t="shared" si="2"/>
        <v>3.7499999999999992E-2</v>
      </c>
      <c r="N25" s="447"/>
      <c r="O25" s="447"/>
      <c r="P25" s="447"/>
      <c r="Q25" s="447"/>
      <c r="R25" s="452"/>
    </row>
    <row r="26" spans="1:18">
      <c r="A26" s="25" t="s">
        <v>472</v>
      </c>
      <c r="B26" s="271"/>
      <c r="C26" s="271"/>
      <c r="D26" s="131">
        <v>1</v>
      </c>
      <c r="E26" s="443" t="s">
        <v>490</v>
      </c>
      <c r="F26" s="451">
        <f t="shared" si="2"/>
        <v>3.8194444444444434E-2</v>
      </c>
      <c r="G26" s="447">
        <f t="shared" si="2"/>
        <v>3.8194444444444434E-2</v>
      </c>
      <c r="H26" s="447">
        <f t="shared" si="2"/>
        <v>3.8194444444444434E-2</v>
      </c>
      <c r="I26" s="447">
        <f t="shared" si="2"/>
        <v>3.8194444444444434E-2</v>
      </c>
      <c r="J26" s="447">
        <f t="shared" si="2"/>
        <v>3.8194444444444434E-2</v>
      </c>
      <c r="K26" s="447">
        <f t="shared" si="2"/>
        <v>3.8194444444444434E-2</v>
      </c>
      <c r="L26" s="447">
        <f t="shared" si="2"/>
        <v>3.8194444444444434E-2</v>
      </c>
      <c r="M26" s="447">
        <f t="shared" si="2"/>
        <v>3.8194444444444434E-2</v>
      </c>
      <c r="N26" s="447"/>
      <c r="O26" s="447"/>
      <c r="P26" s="447"/>
      <c r="Q26" s="447"/>
      <c r="R26" s="452"/>
    </row>
    <row r="27" spans="1:18">
      <c r="A27" s="25" t="s">
        <v>473</v>
      </c>
      <c r="B27" s="271"/>
      <c r="C27" s="271"/>
      <c r="D27" s="131">
        <v>1</v>
      </c>
      <c r="E27" s="443" t="s">
        <v>490</v>
      </c>
      <c r="F27" s="451">
        <f t="shared" si="2"/>
        <v>3.8888888888888876E-2</v>
      </c>
      <c r="G27" s="447">
        <f t="shared" si="2"/>
        <v>3.8888888888888876E-2</v>
      </c>
      <c r="H27" s="447">
        <f t="shared" si="2"/>
        <v>3.8888888888888876E-2</v>
      </c>
      <c r="I27" s="447">
        <f t="shared" si="2"/>
        <v>3.8888888888888876E-2</v>
      </c>
      <c r="J27" s="447">
        <f t="shared" si="2"/>
        <v>3.8888888888888876E-2</v>
      </c>
      <c r="K27" s="447">
        <f t="shared" si="2"/>
        <v>3.8888888888888876E-2</v>
      </c>
      <c r="L27" s="447">
        <f t="shared" si="2"/>
        <v>3.8888888888888876E-2</v>
      </c>
      <c r="M27" s="447">
        <f t="shared" si="2"/>
        <v>3.8888888888888876E-2</v>
      </c>
      <c r="N27" s="447"/>
      <c r="O27" s="447"/>
      <c r="P27" s="447"/>
      <c r="Q27" s="447"/>
      <c r="R27" s="452"/>
    </row>
    <row r="28" spans="1:18">
      <c r="A28" s="25" t="s">
        <v>474</v>
      </c>
      <c r="B28" s="271"/>
      <c r="C28" s="271"/>
      <c r="D28" s="131">
        <v>3</v>
      </c>
      <c r="E28" s="443" t="s">
        <v>492</v>
      </c>
      <c r="F28" s="451">
        <f t="shared" si="2"/>
        <v>4.0972222222222208E-2</v>
      </c>
      <c r="G28" s="447">
        <f t="shared" si="2"/>
        <v>4.0972222222222208E-2</v>
      </c>
      <c r="H28" s="447">
        <f t="shared" si="2"/>
        <v>4.0972222222222208E-2</v>
      </c>
      <c r="I28" s="447">
        <f t="shared" si="2"/>
        <v>4.0972222222222208E-2</v>
      </c>
      <c r="J28" s="447">
        <f t="shared" si="2"/>
        <v>4.0972222222222208E-2</v>
      </c>
      <c r="K28" s="447">
        <f t="shared" si="2"/>
        <v>4.0972222222222208E-2</v>
      </c>
      <c r="L28" s="447">
        <f t="shared" si="2"/>
        <v>4.0972222222222208E-2</v>
      </c>
      <c r="M28" s="447">
        <f t="shared" si="2"/>
        <v>4.0972222222222208E-2</v>
      </c>
      <c r="N28" s="447"/>
      <c r="O28" s="447"/>
      <c r="P28" s="447"/>
      <c r="Q28" s="447"/>
      <c r="R28" s="452"/>
    </row>
    <row r="29" spans="1:18">
      <c r="A29" s="25" t="s">
        <v>475</v>
      </c>
      <c r="B29" s="271"/>
      <c r="C29" s="271"/>
      <c r="D29" s="131">
        <v>4</v>
      </c>
      <c r="E29" s="443" t="s">
        <v>493</v>
      </c>
      <c r="F29" s="451">
        <f t="shared" si="2"/>
        <v>4.3749999999999983E-2</v>
      </c>
      <c r="G29" s="447">
        <f t="shared" si="2"/>
        <v>4.3749999999999983E-2</v>
      </c>
      <c r="H29" s="447">
        <f t="shared" si="2"/>
        <v>4.3749999999999983E-2</v>
      </c>
      <c r="I29" s="447">
        <f t="shared" si="2"/>
        <v>4.3749999999999983E-2</v>
      </c>
      <c r="J29" s="447">
        <f t="shared" si="2"/>
        <v>4.3749999999999983E-2</v>
      </c>
      <c r="K29" s="447">
        <f t="shared" si="2"/>
        <v>4.3749999999999983E-2</v>
      </c>
      <c r="L29" s="447">
        <f t="shared" si="2"/>
        <v>4.3749999999999983E-2</v>
      </c>
      <c r="M29" s="447">
        <f t="shared" si="2"/>
        <v>4.3749999999999983E-2</v>
      </c>
      <c r="N29" s="447"/>
      <c r="O29" s="447"/>
      <c r="P29" s="447"/>
      <c r="Q29" s="447"/>
      <c r="R29" s="452"/>
    </row>
    <row r="30" spans="1:18">
      <c r="A30" s="25" t="s">
        <v>476</v>
      </c>
      <c r="B30" s="271"/>
      <c r="C30" s="271"/>
      <c r="D30" s="131">
        <v>3.6</v>
      </c>
      <c r="E30" s="443" t="s">
        <v>493</v>
      </c>
      <c r="F30" s="451">
        <f t="shared" si="2"/>
        <v>4.6527777777777758E-2</v>
      </c>
      <c r="G30" s="447">
        <f t="shared" si="2"/>
        <v>4.6527777777777758E-2</v>
      </c>
      <c r="H30" s="447">
        <f t="shared" si="2"/>
        <v>4.6527777777777758E-2</v>
      </c>
      <c r="I30" s="447">
        <f t="shared" si="2"/>
        <v>4.6527777777777758E-2</v>
      </c>
      <c r="J30" s="447">
        <f t="shared" si="2"/>
        <v>4.6527777777777758E-2</v>
      </c>
      <c r="K30" s="447">
        <f t="shared" si="2"/>
        <v>4.6527777777777758E-2</v>
      </c>
      <c r="L30" s="447">
        <f t="shared" si="2"/>
        <v>4.6527777777777758E-2</v>
      </c>
      <c r="M30" s="447">
        <f t="shared" si="2"/>
        <v>4.6527777777777758E-2</v>
      </c>
      <c r="N30" s="447"/>
      <c r="O30" s="447"/>
      <c r="P30" s="447"/>
      <c r="Q30" s="447"/>
      <c r="R30" s="452"/>
    </row>
    <row r="31" spans="1:18">
      <c r="A31" s="25" t="s">
        <v>477</v>
      </c>
      <c r="B31" s="271"/>
      <c r="C31" s="271"/>
      <c r="D31" s="131">
        <v>1.8</v>
      </c>
      <c r="E31" s="443" t="s">
        <v>488</v>
      </c>
      <c r="F31" s="451">
        <f t="shared" si="2"/>
        <v>4.7916666666666649E-2</v>
      </c>
      <c r="G31" s="447">
        <f t="shared" si="2"/>
        <v>4.7916666666666649E-2</v>
      </c>
      <c r="H31" s="447">
        <f t="shared" si="2"/>
        <v>4.7916666666666649E-2</v>
      </c>
      <c r="I31" s="447">
        <f t="shared" si="2"/>
        <v>4.7916666666666649E-2</v>
      </c>
      <c r="J31" s="447">
        <f t="shared" si="2"/>
        <v>4.7916666666666649E-2</v>
      </c>
      <c r="K31" s="447">
        <f t="shared" si="2"/>
        <v>4.7916666666666649E-2</v>
      </c>
      <c r="L31" s="447">
        <f t="shared" si="2"/>
        <v>4.7916666666666649E-2</v>
      </c>
      <c r="M31" s="447">
        <f t="shared" si="2"/>
        <v>4.7916666666666649E-2</v>
      </c>
      <c r="N31" s="447"/>
      <c r="O31" s="447"/>
      <c r="P31" s="447"/>
      <c r="Q31" s="447"/>
      <c r="R31" s="452"/>
    </row>
    <row r="32" spans="1:18">
      <c r="A32" s="25" t="s">
        <v>478</v>
      </c>
      <c r="B32" s="271"/>
      <c r="C32" s="271"/>
      <c r="D32" s="131">
        <v>1.3</v>
      </c>
      <c r="E32" s="443" t="s">
        <v>490</v>
      </c>
      <c r="F32" s="451">
        <f t="shared" si="2"/>
        <v>4.8611111111111091E-2</v>
      </c>
      <c r="G32" s="447">
        <f t="shared" si="2"/>
        <v>4.8611111111111091E-2</v>
      </c>
      <c r="H32" s="447">
        <f t="shared" si="2"/>
        <v>4.8611111111111091E-2</v>
      </c>
      <c r="I32" s="447">
        <f t="shared" si="2"/>
        <v>4.8611111111111091E-2</v>
      </c>
      <c r="J32" s="447">
        <f t="shared" si="2"/>
        <v>4.8611111111111091E-2</v>
      </c>
      <c r="K32" s="447">
        <f t="shared" si="2"/>
        <v>4.8611111111111091E-2</v>
      </c>
      <c r="L32" s="447">
        <f t="shared" si="2"/>
        <v>4.8611111111111091E-2</v>
      </c>
      <c r="M32" s="447">
        <f t="shared" si="2"/>
        <v>4.8611111111111091E-2</v>
      </c>
      <c r="N32" s="447"/>
      <c r="O32" s="447"/>
      <c r="P32" s="447"/>
      <c r="Q32" s="447"/>
      <c r="R32" s="452"/>
    </row>
    <row r="33" spans="1:36">
      <c r="A33" s="25" t="s">
        <v>479</v>
      </c>
      <c r="B33" s="272"/>
      <c r="C33" s="272"/>
      <c r="D33" s="131">
        <v>2.4</v>
      </c>
      <c r="E33" s="443" t="s">
        <v>488</v>
      </c>
      <c r="F33" s="451">
        <f t="shared" si="2"/>
        <v>4.9999999999999982E-2</v>
      </c>
      <c r="G33" s="447">
        <f t="shared" si="2"/>
        <v>4.9999999999999982E-2</v>
      </c>
      <c r="H33" s="447">
        <f t="shared" si="2"/>
        <v>4.9999999999999982E-2</v>
      </c>
      <c r="I33" s="447">
        <f t="shared" si="2"/>
        <v>4.9999999999999982E-2</v>
      </c>
      <c r="J33" s="447">
        <f t="shared" si="2"/>
        <v>4.9999999999999982E-2</v>
      </c>
      <c r="K33" s="447">
        <f t="shared" si="2"/>
        <v>4.9999999999999982E-2</v>
      </c>
      <c r="L33" s="447">
        <f t="shared" si="2"/>
        <v>4.9999999999999982E-2</v>
      </c>
      <c r="M33" s="447">
        <f t="shared" si="2"/>
        <v>4.9999999999999982E-2</v>
      </c>
      <c r="N33" s="447"/>
      <c r="O33" s="447"/>
      <c r="P33" s="447"/>
      <c r="Q33" s="447"/>
      <c r="R33" s="452"/>
    </row>
    <row r="34" spans="1:36">
      <c r="A34" s="25" t="s">
        <v>480</v>
      </c>
      <c r="B34" s="271"/>
      <c r="C34" s="271"/>
      <c r="D34" s="131">
        <v>0.6</v>
      </c>
      <c r="E34" s="443" t="s">
        <v>490</v>
      </c>
      <c r="F34" s="451">
        <f t="shared" si="2"/>
        <v>5.0694444444444424E-2</v>
      </c>
      <c r="G34" s="447">
        <f t="shared" si="2"/>
        <v>5.0694444444444424E-2</v>
      </c>
      <c r="H34" s="447">
        <f t="shared" si="2"/>
        <v>5.0694444444444424E-2</v>
      </c>
      <c r="I34" s="447">
        <f t="shared" si="2"/>
        <v>5.0694444444444424E-2</v>
      </c>
      <c r="J34" s="447">
        <f t="shared" si="2"/>
        <v>5.0694444444444424E-2</v>
      </c>
      <c r="K34" s="447">
        <f t="shared" si="2"/>
        <v>5.0694444444444424E-2</v>
      </c>
      <c r="L34" s="447">
        <f t="shared" si="2"/>
        <v>5.0694444444444424E-2</v>
      </c>
      <c r="M34" s="447">
        <f t="shared" si="2"/>
        <v>5.0694444444444424E-2</v>
      </c>
      <c r="N34" s="447"/>
      <c r="O34" s="447"/>
      <c r="P34" s="447"/>
      <c r="Q34" s="447"/>
      <c r="R34" s="452"/>
    </row>
    <row r="35" spans="1:36" s="27" customFormat="1">
      <c r="A35" s="25" t="s">
        <v>481</v>
      </c>
      <c r="B35" s="271"/>
      <c r="C35" s="271"/>
      <c r="D35" s="131">
        <v>0.9</v>
      </c>
      <c r="E35" s="443" t="s">
        <v>490</v>
      </c>
      <c r="F35" s="451">
        <f t="shared" si="2"/>
        <v>5.1388888888888866E-2</v>
      </c>
      <c r="G35" s="447">
        <f t="shared" si="2"/>
        <v>5.1388888888888866E-2</v>
      </c>
      <c r="H35" s="447">
        <f t="shared" si="2"/>
        <v>5.1388888888888866E-2</v>
      </c>
      <c r="I35" s="447">
        <f t="shared" si="2"/>
        <v>5.1388888888888866E-2</v>
      </c>
      <c r="J35" s="447">
        <f t="shared" si="2"/>
        <v>5.1388888888888866E-2</v>
      </c>
      <c r="K35" s="447">
        <f t="shared" si="2"/>
        <v>5.1388888888888866E-2</v>
      </c>
      <c r="L35" s="447">
        <f t="shared" si="2"/>
        <v>5.1388888888888866E-2</v>
      </c>
      <c r="M35" s="447">
        <f t="shared" si="2"/>
        <v>5.1388888888888866E-2</v>
      </c>
      <c r="N35" s="447"/>
      <c r="O35" s="447"/>
      <c r="P35" s="447"/>
      <c r="Q35" s="447"/>
      <c r="R35" s="45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>
      <c r="A36" s="25" t="s">
        <v>482</v>
      </c>
      <c r="B36" s="273"/>
      <c r="C36" s="273"/>
      <c r="D36" s="131">
        <v>0.9</v>
      </c>
      <c r="E36" s="443" t="s">
        <v>488</v>
      </c>
      <c r="F36" s="451">
        <f t="shared" si="2"/>
        <v>5.2777777777777757E-2</v>
      </c>
      <c r="G36" s="447">
        <f t="shared" si="2"/>
        <v>5.2777777777777757E-2</v>
      </c>
      <c r="H36" s="447">
        <f t="shared" si="2"/>
        <v>5.2777777777777757E-2</v>
      </c>
      <c r="I36" s="447">
        <f t="shared" si="2"/>
        <v>5.2777777777777757E-2</v>
      </c>
      <c r="J36" s="447">
        <f t="shared" si="2"/>
        <v>5.2777777777777757E-2</v>
      </c>
      <c r="K36" s="447">
        <f t="shared" si="2"/>
        <v>5.2777777777777757E-2</v>
      </c>
      <c r="L36" s="447">
        <f t="shared" si="2"/>
        <v>5.2777777777777757E-2</v>
      </c>
      <c r="M36" s="447">
        <f t="shared" si="2"/>
        <v>5.2777777777777757E-2</v>
      </c>
      <c r="N36" s="447"/>
      <c r="O36" s="447"/>
      <c r="P36" s="447"/>
      <c r="Q36" s="447"/>
      <c r="R36" s="452"/>
    </row>
    <row r="37" spans="1:36">
      <c r="A37" s="25" t="s">
        <v>483</v>
      </c>
      <c r="B37" s="271"/>
      <c r="C37" s="271"/>
      <c r="D37" s="131">
        <v>0.7</v>
      </c>
      <c r="E37" s="443" t="s">
        <v>490</v>
      </c>
      <c r="F37" s="451">
        <f t="shared" si="2"/>
        <v>5.3472222222222199E-2</v>
      </c>
      <c r="G37" s="447">
        <f t="shared" si="2"/>
        <v>5.3472222222222199E-2</v>
      </c>
      <c r="H37" s="447">
        <f t="shared" si="2"/>
        <v>5.3472222222222199E-2</v>
      </c>
      <c r="I37" s="447">
        <f t="shared" si="2"/>
        <v>5.3472222222222199E-2</v>
      </c>
      <c r="J37" s="447">
        <f t="shared" si="2"/>
        <v>5.3472222222222199E-2</v>
      </c>
      <c r="K37" s="447">
        <f t="shared" si="2"/>
        <v>5.3472222222222199E-2</v>
      </c>
      <c r="L37" s="447">
        <f t="shared" si="2"/>
        <v>5.3472222222222199E-2</v>
      </c>
      <c r="M37" s="447">
        <f t="shared" si="2"/>
        <v>5.3472222222222199E-2</v>
      </c>
      <c r="N37" s="447"/>
      <c r="O37" s="447"/>
      <c r="P37" s="447"/>
      <c r="Q37" s="447"/>
      <c r="R37" s="452"/>
    </row>
    <row r="38" spans="1:36">
      <c r="A38" s="25" t="s">
        <v>484</v>
      </c>
      <c r="B38" s="271"/>
      <c r="C38" s="271"/>
      <c r="D38" s="139">
        <v>0.3</v>
      </c>
      <c r="E38" s="443" t="s">
        <v>490</v>
      </c>
      <c r="F38" s="451">
        <f t="shared" si="2"/>
        <v>5.4166666666666641E-2</v>
      </c>
      <c r="G38" s="447">
        <f t="shared" si="2"/>
        <v>5.4166666666666641E-2</v>
      </c>
      <c r="H38" s="447">
        <f t="shared" si="2"/>
        <v>5.4166666666666641E-2</v>
      </c>
      <c r="I38" s="447">
        <f t="shared" si="2"/>
        <v>5.4166666666666641E-2</v>
      </c>
      <c r="J38" s="447">
        <f t="shared" si="2"/>
        <v>5.4166666666666641E-2</v>
      </c>
      <c r="K38" s="447">
        <f t="shared" si="2"/>
        <v>5.4166666666666641E-2</v>
      </c>
      <c r="L38" s="447">
        <f t="shared" si="2"/>
        <v>5.4166666666666641E-2</v>
      </c>
      <c r="M38" s="447">
        <f t="shared" si="2"/>
        <v>5.4166666666666641E-2</v>
      </c>
      <c r="N38" s="447"/>
      <c r="O38" s="447"/>
      <c r="P38" s="447"/>
      <c r="Q38" s="447"/>
      <c r="R38" s="454"/>
    </row>
    <row r="39" spans="1:36">
      <c r="A39" s="25" t="s">
        <v>485</v>
      </c>
      <c r="B39" s="271"/>
      <c r="C39" s="271"/>
      <c r="D39" s="131">
        <v>0.4</v>
      </c>
      <c r="E39" s="443" t="s">
        <v>490</v>
      </c>
      <c r="F39" s="451">
        <f t="shared" si="2"/>
        <v>5.4861111111111083E-2</v>
      </c>
      <c r="G39" s="447">
        <f t="shared" si="2"/>
        <v>5.4861111111111083E-2</v>
      </c>
      <c r="H39" s="447">
        <f t="shared" si="2"/>
        <v>5.4861111111111083E-2</v>
      </c>
      <c r="I39" s="447">
        <f t="shared" si="2"/>
        <v>5.4861111111111083E-2</v>
      </c>
      <c r="J39" s="447">
        <f t="shared" si="2"/>
        <v>5.4861111111111083E-2</v>
      </c>
      <c r="K39" s="447">
        <f t="shared" si="2"/>
        <v>5.4861111111111083E-2</v>
      </c>
      <c r="L39" s="447">
        <f t="shared" si="2"/>
        <v>5.4861111111111083E-2</v>
      </c>
      <c r="M39" s="447">
        <f t="shared" si="2"/>
        <v>5.4861111111111083E-2</v>
      </c>
      <c r="N39" s="447"/>
      <c r="O39" s="447"/>
      <c r="P39" s="447"/>
      <c r="Q39" s="447"/>
      <c r="R39" s="452"/>
    </row>
    <row r="40" spans="1:36">
      <c r="A40" s="22" t="s">
        <v>486</v>
      </c>
      <c r="B40" s="270"/>
      <c r="C40" s="270"/>
      <c r="D40" s="133">
        <v>1</v>
      </c>
      <c r="E40" s="455" t="s">
        <v>488</v>
      </c>
      <c r="F40" s="456">
        <f t="shared" si="2"/>
        <v>5.6249999999999974E-2</v>
      </c>
      <c r="G40" s="446">
        <f t="shared" si="2"/>
        <v>5.6249999999999974E-2</v>
      </c>
      <c r="H40" s="446">
        <f t="shared" si="2"/>
        <v>5.6249999999999974E-2</v>
      </c>
      <c r="I40" s="446">
        <f t="shared" si="2"/>
        <v>5.6249999999999974E-2</v>
      </c>
      <c r="J40" s="446">
        <f t="shared" si="2"/>
        <v>5.6249999999999974E-2</v>
      </c>
      <c r="K40" s="446">
        <f t="shared" si="2"/>
        <v>5.6249999999999974E-2</v>
      </c>
      <c r="L40" s="446">
        <f t="shared" si="2"/>
        <v>5.6249999999999974E-2</v>
      </c>
      <c r="M40" s="446">
        <f t="shared" si="2"/>
        <v>5.6249999999999974E-2</v>
      </c>
      <c r="N40" s="446"/>
      <c r="O40" s="446"/>
      <c r="P40" s="446"/>
      <c r="Q40" s="446"/>
      <c r="R40" s="454"/>
    </row>
    <row r="41" spans="1:36" s="2" customFormat="1">
      <c r="A41" s="78" t="s">
        <v>64</v>
      </c>
      <c r="B41" s="252"/>
      <c r="C41" s="252"/>
      <c r="D41" s="79">
        <f>SUM(D6:D40)</f>
        <v>68.600000000000009</v>
      </c>
      <c r="E41" s="204"/>
      <c r="F41" s="88">
        <f>$D41</f>
        <v>68.600000000000009</v>
      </c>
      <c r="G41" s="457">
        <f t="shared" ref="G41:M46" si="3">$D41</f>
        <v>68.600000000000009</v>
      </c>
      <c r="H41" s="457">
        <f t="shared" si="3"/>
        <v>68.600000000000009</v>
      </c>
      <c r="I41" s="457">
        <f t="shared" si="3"/>
        <v>68.600000000000009</v>
      </c>
      <c r="J41" s="457">
        <f t="shared" si="3"/>
        <v>68.600000000000009</v>
      </c>
      <c r="K41" s="457">
        <f t="shared" si="3"/>
        <v>68.600000000000009</v>
      </c>
      <c r="L41" s="457">
        <f t="shared" si="3"/>
        <v>68.600000000000009</v>
      </c>
      <c r="M41" s="457">
        <f t="shared" si="3"/>
        <v>68.600000000000009</v>
      </c>
      <c r="N41" s="457"/>
      <c r="O41" s="457"/>
      <c r="P41" s="457"/>
      <c r="Q41" s="457"/>
      <c r="R41" s="45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2" customFormat="1">
      <c r="A42" s="78" t="s">
        <v>498</v>
      </c>
      <c r="B42" s="252"/>
      <c r="C42" s="252"/>
      <c r="D42" s="79">
        <f>SUM(D6:D15)</f>
        <v>20.5</v>
      </c>
      <c r="E42" s="204"/>
      <c r="F42" s="88">
        <f t="shared" ref="F42:F46" si="4">$D42</f>
        <v>20.5</v>
      </c>
      <c r="G42" s="457">
        <f t="shared" si="3"/>
        <v>20.5</v>
      </c>
      <c r="H42" s="457">
        <f t="shared" si="3"/>
        <v>20.5</v>
      </c>
      <c r="I42" s="457">
        <f t="shared" si="3"/>
        <v>20.5</v>
      </c>
      <c r="J42" s="457">
        <f t="shared" si="3"/>
        <v>20.5</v>
      </c>
      <c r="K42" s="457">
        <f t="shared" si="3"/>
        <v>20.5</v>
      </c>
      <c r="L42" s="457">
        <f t="shared" si="3"/>
        <v>20.5</v>
      </c>
      <c r="M42" s="457">
        <f t="shared" si="3"/>
        <v>20.5</v>
      </c>
      <c r="N42" s="457"/>
      <c r="O42" s="457"/>
      <c r="P42" s="457"/>
      <c r="Q42" s="457"/>
      <c r="R42" s="45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2" customFormat="1">
      <c r="A43" s="78" t="s">
        <v>505</v>
      </c>
      <c r="B43" s="252"/>
      <c r="C43" s="252"/>
      <c r="D43" s="79">
        <f>SUM(D16:D19)</f>
        <v>13.600000000000001</v>
      </c>
      <c r="E43" s="204"/>
      <c r="F43" s="88">
        <f t="shared" si="4"/>
        <v>13.600000000000001</v>
      </c>
      <c r="G43" s="457">
        <f t="shared" si="3"/>
        <v>13.600000000000001</v>
      </c>
      <c r="H43" s="457">
        <f t="shared" si="3"/>
        <v>13.600000000000001</v>
      </c>
      <c r="I43" s="457">
        <f t="shared" si="3"/>
        <v>13.600000000000001</v>
      </c>
      <c r="J43" s="457">
        <f t="shared" si="3"/>
        <v>13.600000000000001</v>
      </c>
      <c r="K43" s="457">
        <f t="shared" si="3"/>
        <v>13.600000000000001</v>
      </c>
      <c r="L43" s="457">
        <f t="shared" si="3"/>
        <v>13.600000000000001</v>
      </c>
      <c r="M43" s="457">
        <f t="shared" si="3"/>
        <v>13.600000000000001</v>
      </c>
      <c r="N43" s="457"/>
      <c r="O43" s="457"/>
      <c r="P43" s="457"/>
      <c r="Q43" s="457"/>
      <c r="R43" s="45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2" customFormat="1">
      <c r="A44" s="78" t="s">
        <v>506</v>
      </c>
      <c r="B44" s="252"/>
      <c r="C44" s="252"/>
      <c r="D44" s="79">
        <f>SUM(D20:D29)</f>
        <v>20.6</v>
      </c>
      <c r="E44" s="204"/>
      <c r="F44" s="88">
        <f t="shared" si="4"/>
        <v>20.6</v>
      </c>
      <c r="G44" s="457">
        <f t="shared" si="3"/>
        <v>20.6</v>
      </c>
      <c r="H44" s="457">
        <f t="shared" si="3"/>
        <v>20.6</v>
      </c>
      <c r="I44" s="457">
        <f t="shared" si="3"/>
        <v>20.6</v>
      </c>
      <c r="J44" s="457">
        <f t="shared" si="3"/>
        <v>20.6</v>
      </c>
      <c r="K44" s="457">
        <f t="shared" si="3"/>
        <v>20.6</v>
      </c>
      <c r="L44" s="457">
        <f t="shared" si="3"/>
        <v>20.6</v>
      </c>
      <c r="M44" s="457">
        <f t="shared" si="3"/>
        <v>20.6</v>
      </c>
      <c r="N44" s="457"/>
      <c r="O44" s="457"/>
      <c r="P44" s="457"/>
      <c r="Q44" s="457"/>
      <c r="R44" s="45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2" customFormat="1">
      <c r="A45" s="78" t="s">
        <v>507</v>
      </c>
      <c r="B45" s="252"/>
      <c r="C45" s="252"/>
      <c r="D45" s="79">
        <f>SUM(D30:D34)</f>
        <v>9.6999999999999993</v>
      </c>
      <c r="E45" s="204"/>
      <c r="F45" s="88">
        <f t="shared" si="4"/>
        <v>9.6999999999999993</v>
      </c>
      <c r="G45" s="457">
        <f t="shared" si="3"/>
        <v>9.6999999999999993</v>
      </c>
      <c r="H45" s="457">
        <f t="shared" si="3"/>
        <v>9.6999999999999993</v>
      </c>
      <c r="I45" s="457">
        <f t="shared" si="3"/>
        <v>9.6999999999999993</v>
      </c>
      <c r="J45" s="457">
        <f t="shared" si="3"/>
        <v>9.6999999999999993</v>
      </c>
      <c r="K45" s="457">
        <f t="shared" si="3"/>
        <v>9.6999999999999993</v>
      </c>
      <c r="L45" s="457">
        <f t="shared" si="3"/>
        <v>9.6999999999999993</v>
      </c>
      <c r="M45" s="457">
        <f t="shared" si="3"/>
        <v>9.6999999999999993</v>
      </c>
      <c r="N45" s="457"/>
      <c r="O45" s="457"/>
      <c r="P45" s="457"/>
      <c r="Q45" s="457"/>
      <c r="R45" s="458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2" customFormat="1">
      <c r="A46" s="78" t="s">
        <v>508</v>
      </c>
      <c r="B46" s="252"/>
      <c r="C46" s="252"/>
      <c r="D46" s="79">
        <f>SUM(D35:D40)</f>
        <v>4.1999999999999993</v>
      </c>
      <c r="E46" s="204"/>
      <c r="F46" s="88">
        <f t="shared" si="4"/>
        <v>4.1999999999999993</v>
      </c>
      <c r="G46" s="457">
        <f t="shared" si="3"/>
        <v>4.1999999999999993</v>
      </c>
      <c r="H46" s="457">
        <f t="shared" si="3"/>
        <v>4.1999999999999993</v>
      </c>
      <c r="I46" s="457">
        <f t="shared" si="3"/>
        <v>4.1999999999999993</v>
      </c>
      <c r="J46" s="457">
        <f t="shared" si="3"/>
        <v>4.1999999999999993</v>
      </c>
      <c r="K46" s="457">
        <f t="shared" si="3"/>
        <v>4.1999999999999993</v>
      </c>
      <c r="L46" s="457">
        <f t="shared" si="3"/>
        <v>4.1999999999999993</v>
      </c>
      <c r="M46" s="457">
        <f t="shared" si="3"/>
        <v>4.1999999999999993</v>
      </c>
      <c r="N46" s="457"/>
      <c r="O46" s="457"/>
      <c r="P46" s="457"/>
      <c r="Q46" s="457"/>
      <c r="R46" s="45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B47" s="28"/>
      <c r="C47" s="2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36" s="2" customFormat="1" ht="12.75">
      <c r="A48" s="5" t="s">
        <v>77</v>
      </c>
      <c r="B48" s="251" t="s">
        <v>248</v>
      </c>
      <c r="C48" s="251" t="s">
        <v>247</v>
      </c>
      <c r="D48" s="440" t="s">
        <v>0</v>
      </c>
      <c r="E48" s="441" t="s">
        <v>424</v>
      </c>
      <c r="F48" s="444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5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18">
      <c r="A49" s="33" t="s">
        <v>494</v>
      </c>
      <c r="B49" s="270"/>
      <c r="C49" s="270"/>
      <c r="D49" s="96" t="s">
        <v>1</v>
      </c>
      <c r="E49" s="442" t="s">
        <v>487</v>
      </c>
      <c r="F49" s="448">
        <v>0</v>
      </c>
      <c r="G49" s="449">
        <v>0</v>
      </c>
      <c r="H49" s="449">
        <v>0</v>
      </c>
      <c r="I49" s="449">
        <v>0</v>
      </c>
      <c r="J49" s="449">
        <v>0</v>
      </c>
      <c r="K49" s="449">
        <v>0</v>
      </c>
      <c r="L49" s="449">
        <v>0</v>
      </c>
      <c r="M49" s="449">
        <v>0</v>
      </c>
      <c r="N49" s="449"/>
      <c r="O49" s="449"/>
      <c r="P49" s="449"/>
      <c r="Q49" s="449"/>
      <c r="R49" s="450"/>
    </row>
    <row r="50" spans="1:18">
      <c r="A50" s="25" t="s">
        <v>495</v>
      </c>
      <c r="B50" s="271"/>
      <c r="C50" s="271"/>
      <c r="D50" s="131">
        <v>1</v>
      </c>
      <c r="E50" s="443" t="s">
        <v>488</v>
      </c>
      <c r="F50" s="451">
        <f>F49+$E50</f>
        <v>1.3888888888888889E-3</v>
      </c>
      <c r="G50" s="447">
        <f t="shared" ref="G50:M73" si="5">G49+$E50</f>
        <v>1.3888888888888889E-3</v>
      </c>
      <c r="H50" s="447">
        <f t="shared" si="5"/>
        <v>1.3888888888888889E-3</v>
      </c>
      <c r="I50" s="447">
        <f t="shared" si="5"/>
        <v>1.3888888888888889E-3</v>
      </c>
      <c r="J50" s="447">
        <f t="shared" si="5"/>
        <v>1.3888888888888889E-3</v>
      </c>
      <c r="K50" s="447">
        <f t="shared" si="5"/>
        <v>1.3888888888888889E-3</v>
      </c>
      <c r="L50" s="447">
        <f t="shared" si="5"/>
        <v>1.3888888888888889E-3</v>
      </c>
      <c r="M50" s="447">
        <f t="shared" si="5"/>
        <v>1.3888888888888889E-3</v>
      </c>
      <c r="N50" s="447"/>
      <c r="O50" s="447"/>
      <c r="P50" s="447"/>
      <c r="Q50" s="447"/>
      <c r="R50" s="452"/>
    </row>
    <row r="51" spans="1:18">
      <c r="A51" s="25" t="s">
        <v>496</v>
      </c>
      <c r="B51" s="271"/>
      <c r="C51" s="271"/>
      <c r="D51" s="131">
        <v>0.4</v>
      </c>
      <c r="E51" s="443" t="s">
        <v>490</v>
      </c>
      <c r="F51" s="451">
        <f t="shared" ref="F51:M82" si="6">F50+$E51</f>
        <v>2.0833333333333333E-3</v>
      </c>
      <c r="G51" s="447">
        <f t="shared" si="5"/>
        <v>2.0833333333333333E-3</v>
      </c>
      <c r="H51" s="447">
        <f t="shared" si="5"/>
        <v>2.0833333333333333E-3</v>
      </c>
      <c r="I51" s="447">
        <f t="shared" si="5"/>
        <v>2.0833333333333333E-3</v>
      </c>
      <c r="J51" s="447">
        <f t="shared" si="5"/>
        <v>2.0833333333333333E-3</v>
      </c>
      <c r="K51" s="447">
        <f t="shared" si="5"/>
        <v>2.0833333333333333E-3</v>
      </c>
      <c r="L51" s="447">
        <f t="shared" si="5"/>
        <v>2.0833333333333333E-3</v>
      </c>
      <c r="M51" s="447">
        <f t="shared" si="5"/>
        <v>2.0833333333333333E-3</v>
      </c>
      <c r="N51" s="447"/>
      <c r="O51" s="447"/>
      <c r="P51" s="447"/>
      <c r="Q51" s="447"/>
      <c r="R51" s="452"/>
    </row>
    <row r="52" spans="1:18">
      <c r="A52" s="25" t="s">
        <v>497</v>
      </c>
      <c r="B52" s="271"/>
      <c r="C52" s="271"/>
      <c r="D52" s="131">
        <v>0.3</v>
      </c>
      <c r="E52" s="443" t="s">
        <v>490</v>
      </c>
      <c r="F52" s="451">
        <f t="shared" si="6"/>
        <v>2.7777777777777779E-3</v>
      </c>
      <c r="G52" s="447">
        <f t="shared" si="5"/>
        <v>2.7777777777777779E-3</v>
      </c>
      <c r="H52" s="447">
        <f t="shared" si="5"/>
        <v>2.7777777777777779E-3</v>
      </c>
      <c r="I52" s="447">
        <f t="shared" si="5"/>
        <v>2.7777777777777779E-3</v>
      </c>
      <c r="J52" s="447">
        <f t="shared" si="5"/>
        <v>2.7777777777777779E-3</v>
      </c>
      <c r="K52" s="447">
        <f t="shared" si="5"/>
        <v>2.7777777777777779E-3</v>
      </c>
      <c r="L52" s="447">
        <f t="shared" si="5"/>
        <v>2.7777777777777779E-3</v>
      </c>
      <c r="M52" s="447">
        <f t="shared" si="5"/>
        <v>2.7777777777777779E-3</v>
      </c>
      <c r="N52" s="447"/>
      <c r="O52" s="447"/>
      <c r="P52" s="447"/>
      <c r="Q52" s="447"/>
      <c r="R52" s="452"/>
    </row>
    <row r="53" spans="1:18">
      <c r="A53" s="25" t="s">
        <v>482</v>
      </c>
      <c r="B53" s="271"/>
      <c r="C53" s="271"/>
      <c r="D53" s="131">
        <v>0.7</v>
      </c>
      <c r="E53" s="443" t="s">
        <v>490</v>
      </c>
      <c r="F53" s="451">
        <f t="shared" si="6"/>
        <v>3.4722222222222225E-3</v>
      </c>
      <c r="G53" s="447">
        <f t="shared" si="5"/>
        <v>3.4722222222222225E-3</v>
      </c>
      <c r="H53" s="447">
        <f t="shared" si="5"/>
        <v>3.4722222222222225E-3</v>
      </c>
      <c r="I53" s="447">
        <f t="shared" si="5"/>
        <v>3.4722222222222225E-3</v>
      </c>
      <c r="J53" s="447">
        <f t="shared" si="5"/>
        <v>3.4722222222222225E-3</v>
      </c>
      <c r="K53" s="447">
        <f t="shared" si="5"/>
        <v>3.4722222222222225E-3</v>
      </c>
      <c r="L53" s="447">
        <f t="shared" si="5"/>
        <v>3.4722222222222225E-3</v>
      </c>
      <c r="M53" s="447">
        <f t="shared" si="5"/>
        <v>3.4722222222222225E-3</v>
      </c>
      <c r="N53" s="447"/>
      <c r="O53" s="447"/>
      <c r="P53" s="447"/>
      <c r="Q53" s="447"/>
      <c r="R53" s="452"/>
    </row>
    <row r="54" spans="1:18">
      <c r="A54" s="25" t="s">
        <v>481</v>
      </c>
      <c r="B54" s="271"/>
      <c r="C54" s="271"/>
      <c r="D54" s="131">
        <v>0.9</v>
      </c>
      <c r="E54" s="443" t="s">
        <v>488</v>
      </c>
      <c r="F54" s="451">
        <f t="shared" si="6"/>
        <v>4.8611111111111112E-3</v>
      </c>
      <c r="G54" s="447">
        <f t="shared" si="5"/>
        <v>4.8611111111111112E-3</v>
      </c>
      <c r="H54" s="447">
        <f t="shared" si="5"/>
        <v>4.8611111111111112E-3</v>
      </c>
      <c r="I54" s="447">
        <f t="shared" si="5"/>
        <v>4.8611111111111112E-3</v>
      </c>
      <c r="J54" s="447">
        <f t="shared" si="5"/>
        <v>4.8611111111111112E-3</v>
      </c>
      <c r="K54" s="447">
        <f t="shared" si="5"/>
        <v>4.8611111111111112E-3</v>
      </c>
      <c r="L54" s="447">
        <f t="shared" si="5"/>
        <v>4.8611111111111112E-3</v>
      </c>
      <c r="M54" s="447">
        <f t="shared" si="5"/>
        <v>4.8611111111111112E-3</v>
      </c>
      <c r="N54" s="447"/>
      <c r="O54" s="447"/>
      <c r="P54" s="447"/>
      <c r="Q54" s="447"/>
      <c r="R54" s="452"/>
    </row>
    <row r="55" spans="1:18">
      <c r="A55" s="25" t="s">
        <v>480</v>
      </c>
      <c r="B55" s="271"/>
      <c r="C55" s="271"/>
      <c r="D55" s="131">
        <v>0.9</v>
      </c>
      <c r="E55" s="443" t="s">
        <v>488</v>
      </c>
      <c r="F55" s="451">
        <f t="shared" si="6"/>
        <v>6.2500000000000003E-3</v>
      </c>
      <c r="G55" s="447">
        <f t="shared" si="5"/>
        <v>6.2500000000000003E-3</v>
      </c>
      <c r="H55" s="447">
        <f t="shared" si="5"/>
        <v>6.2500000000000003E-3</v>
      </c>
      <c r="I55" s="447">
        <f t="shared" si="5"/>
        <v>6.2500000000000003E-3</v>
      </c>
      <c r="J55" s="447">
        <f t="shared" si="5"/>
        <v>6.2500000000000003E-3</v>
      </c>
      <c r="K55" s="447">
        <f t="shared" si="5"/>
        <v>6.2500000000000003E-3</v>
      </c>
      <c r="L55" s="447">
        <f t="shared" si="5"/>
        <v>6.2500000000000003E-3</v>
      </c>
      <c r="M55" s="447">
        <f t="shared" si="5"/>
        <v>6.2500000000000003E-3</v>
      </c>
      <c r="N55" s="447"/>
      <c r="O55" s="447"/>
      <c r="P55" s="447"/>
      <c r="Q55" s="447"/>
      <c r="R55" s="452"/>
    </row>
    <row r="56" spans="1:18">
      <c r="A56" s="25" t="s">
        <v>479</v>
      </c>
      <c r="B56" s="271"/>
      <c r="C56" s="271"/>
      <c r="D56" s="131">
        <v>0.6</v>
      </c>
      <c r="E56" s="443" t="s">
        <v>490</v>
      </c>
      <c r="F56" s="451">
        <f t="shared" si="6"/>
        <v>6.9444444444444449E-3</v>
      </c>
      <c r="G56" s="447">
        <f t="shared" si="5"/>
        <v>6.9444444444444449E-3</v>
      </c>
      <c r="H56" s="447">
        <f t="shared" si="5"/>
        <v>6.9444444444444449E-3</v>
      </c>
      <c r="I56" s="447">
        <f t="shared" si="5"/>
        <v>6.9444444444444449E-3</v>
      </c>
      <c r="J56" s="447">
        <f t="shared" si="5"/>
        <v>6.9444444444444449E-3</v>
      </c>
      <c r="K56" s="447">
        <f t="shared" si="5"/>
        <v>6.9444444444444449E-3</v>
      </c>
      <c r="L56" s="447">
        <f t="shared" si="5"/>
        <v>6.9444444444444449E-3</v>
      </c>
      <c r="M56" s="447">
        <f t="shared" si="5"/>
        <v>6.9444444444444449E-3</v>
      </c>
      <c r="N56" s="447"/>
      <c r="O56" s="447"/>
      <c r="P56" s="447"/>
      <c r="Q56" s="447"/>
      <c r="R56" s="452"/>
    </row>
    <row r="57" spans="1:18">
      <c r="A57" s="25" t="s">
        <v>478</v>
      </c>
      <c r="B57" s="271"/>
      <c r="C57" s="271"/>
      <c r="D57" s="131">
        <v>2.4</v>
      </c>
      <c r="E57" s="443" t="s">
        <v>492</v>
      </c>
      <c r="F57" s="451">
        <f t="shared" si="6"/>
        <v>9.0277777777777787E-3</v>
      </c>
      <c r="G57" s="447">
        <f t="shared" si="5"/>
        <v>9.0277777777777787E-3</v>
      </c>
      <c r="H57" s="447">
        <f t="shared" si="5"/>
        <v>9.0277777777777787E-3</v>
      </c>
      <c r="I57" s="447">
        <f t="shared" si="5"/>
        <v>9.0277777777777787E-3</v>
      </c>
      <c r="J57" s="447">
        <f t="shared" si="5"/>
        <v>9.0277777777777787E-3</v>
      </c>
      <c r="K57" s="447">
        <f t="shared" si="5"/>
        <v>9.0277777777777787E-3</v>
      </c>
      <c r="L57" s="447">
        <f t="shared" si="5"/>
        <v>9.0277777777777787E-3</v>
      </c>
      <c r="M57" s="447">
        <f t="shared" si="5"/>
        <v>9.0277777777777787E-3</v>
      </c>
      <c r="N57" s="447"/>
      <c r="O57" s="447"/>
      <c r="P57" s="447"/>
      <c r="Q57" s="447"/>
      <c r="R57" s="452"/>
    </row>
    <row r="58" spans="1:18">
      <c r="A58" s="25" t="s">
        <v>477</v>
      </c>
      <c r="B58" s="271"/>
      <c r="C58" s="271"/>
      <c r="D58" s="131">
        <v>1.3</v>
      </c>
      <c r="E58" s="443" t="s">
        <v>488</v>
      </c>
      <c r="F58" s="451">
        <f t="shared" si="6"/>
        <v>1.0416666666666668E-2</v>
      </c>
      <c r="G58" s="447">
        <f t="shared" si="5"/>
        <v>1.0416666666666668E-2</v>
      </c>
      <c r="H58" s="447">
        <f t="shared" si="5"/>
        <v>1.0416666666666668E-2</v>
      </c>
      <c r="I58" s="447">
        <f t="shared" si="5"/>
        <v>1.0416666666666668E-2</v>
      </c>
      <c r="J58" s="447">
        <f t="shared" si="5"/>
        <v>1.0416666666666668E-2</v>
      </c>
      <c r="K58" s="447">
        <f t="shared" si="5"/>
        <v>1.0416666666666668E-2</v>
      </c>
      <c r="L58" s="447">
        <f t="shared" si="5"/>
        <v>1.0416666666666668E-2</v>
      </c>
      <c r="M58" s="447">
        <f t="shared" si="5"/>
        <v>1.0416666666666668E-2</v>
      </c>
      <c r="N58" s="447"/>
      <c r="O58" s="447"/>
      <c r="P58" s="447"/>
      <c r="Q58" s="447"/>
      <c r="R58" s="452"/>
    </row>
    <row r="59" spans="1:18">
      <c r="A59" s="25" t="s">
        <v>476</v>
      </c>
      <c r="B59" s="271"/>
      <c r="C59" s="271"/>
      <c r="D59" s="131">
        <v>1.8</v>
      </c>
      <c r="E59" s="443" t="s">
        <v>488</v>
      </c>
      <c r="F59" s="451">
        <f t="shared" si="6"/>
        <v>1.1805555555555557E-2</v>
      </c>
      <c r="G59" s="447">
        <f t="shared" si="5"/>
        <v>1.1805555555555557E-2</v>
      </c>
      <c r="H59" s="447">
        <f t="shared" si="5"/>
        <v>1.1805555555555557E-2</v>
      </c>
      <c r="I59" s="447">
        <f t="shared" si="5"/>
        <v>1.1805555555555557E-2</v>
      </c>
      <c r="J59" s="447">
        <f t="shared" si="5"/>
        <v>1.1805555555555557E-2</v>
      </c>
      <c r="K59" s="447">
        <f t="shared" si="5"/>
        <v>1.1805555555555557E-2</v>
      </c>
      <c r="L59" s="447">
        <f t="shared" si="5"/>
        <v>1.1805555555555557E-2</v>
      </c>
      <c r="M59" s="447">
        <f t="shared" si="5"/>
        <v>1.1805555555555557E-2</v>
      </c>
      <c r="N59" s="447"/>
      <c r="O59" s="447"/>
      <c r="P59" s="447"/>
      <c r="Q59" s="447"/>
      <c r="R59" s="452"/>
    </row>
    <row r="60" spans="1:18">
      <c r="A60" s="25" t="s">
        <v>475</v>
      </c>
      <c r="B60" s="271"/>
      <c r="C60" s="271"/>
      <c r="D60" s="131">
        <v>3.6</v>
      </c>
      <c r="E60" s="443" t="s">
        <v>493</v>
      </c>
      <c r="F60" s="451">
        <f t="shared" si="6"/>
        <v>1.4583333333333335E-2</v>
      </c>
      <c r="G60" s="447">
        <f t="shared" si="5"/>
        <v>1.4583333333333335E-2</v>
      </c>
      <c r="H60" s="447">
        <f t="shared" si="5"/>
        <v>1.4583333333333335E-2</v>
      </c>
      <c r="I60" s="447">
        <f t="shared" si="5"/>
        <v>1.4583333333333335E-2</v>
      </c>
      <c r="J60" s="447">
        <f t="shared" si="5"/>
        <v>1.4583333333333335E-2</v>
      </c>
      <c r="K60" s="447">
        <f t="shared" si="5"/>
        <v>1.4583333333333335E-2</v>
      </c>
      <c r="L60" s="447">
        <f t="shared" si="5"/>
        <v>1.4583333333333335E-2</v>
      </c>
      <c r="M60" s="447">
        <f t="shared" si="5"/>
        <v>1.4583333333333335E-2</v>
      </c>
      <c r="N60" s="447"/>
      <c r="O60" s="447"/>
      <c r="P60" s="447"/>
      <c r="Q60" s="447"/>
      <c r="R60" s="452"/>
    </row>
    <row r="61" spans="1:18">
      <c r="A61" s="25" t="s">
        <v>474</v>
      </c>
      <c r="B61" s="271"/>
      <c r="C61" s="271"/>
      <c r="D61" s="131">
        <v>4</v>
      </c>
      <c r="E61" s="443" t="s">
        <v>493</v>
      </c>
      <c r="F61" s="451">
        <f t="shared" si="6"/>
        <v>1.7361111111111112E-2</v>
      </c>
      <c r="G61" s="447">
        <f t="shared" si="5"/>
        <v>1.7361111111111112E-2</v>
      </c>
      <c r="H61" s="447">
        <f t="shared" si="5"/>
        <v>1.7361111111111112E-2</v>
      </c>
      <c r="I61" s="447">
        <f t="shared" si="5"/>
        <v>1.7361111111111112E-2</v>
      </c>
      <c r="J61" s="447">
        <f t="shared" si="5"/>
        <v>1.7361111111111112E-2</v>
      </c>
      <c r="K61" s="447">
        <f t="shared" si="5"/>
        <v>1.7361111111111112E-2</v>
      </c>
      <c r="L61" s="447">
        <f t="shared" si="5"/>
        <v>1.7361111111111112E-2</v>
      </c>
      <c r="M61" s="447">
        <f t="shared" si="5"/>
        <v>1.7361111111111112E-2</v>
      </c>
      <c r="N61" s="447"/>
      <c r="O61" s="447"/>
      <c r="P61" s="447"/>
      <c r="Q61" s="447"/>
      <c r="R61" s="452"/>
    </row>
    <row r="62" spans="1:18">
      <c r="A62" s="25" t="s">
        <v>473</v>
      </c>
      <c r="B62" s="271"/>
      <c r="C62" s="271"/>
      <c r="D62" s="131">
        <v>3</v>
      </c>
      <c r="E62" s="443" t="s">
        <v>492</v>
      </c>
      <c r="F62" s="451">
        <f t="shared" si="6"/>
        <v>1.9444444444444445E-2</v>
      </c>
      <c r="G62" s="447">
        <f t="shared" si="5"/>
        <v>1.9444444444444445E-2</v>
      </c>
      <c r="H62" s="447">
        <f t="shared" si="5"/>
        <v>1.9444444444444445E-2</v>
      </c>
      <c r="I62" s="447">
        <f t="shared" si="5"/>
        <v>1.9444444444444445E-2</v>
      </c>
      <c r="J62" s="447">
        <f t="shared" si="5"/>
        <v>1.9444444444444445E-2</v>
      </c>
      <c r="K62" s="447">
        <f t="shared" si="5"/>
        <v>1.9444444444444445E-2</v>
      </c>
      <c r="L62" s="447">
        <f t="shared" si="5"/>
        <v>1.9444444444444445E-2</v>
      </c>
      <c r="M62" s="447">
        <f t="shared" si="5"/>
        <v>1.9444444444444445E-2</v>
      </c>
      <c r="N62" s="447"/>
      <c r="O62" s="447"/>
      <c r="P62" s="447"/>
      <c r="Q62" s="447"/>
      <c r="R62" s="452"/>
    </row>
    <row r="63" spans="1:18">
      <c r="A63" s="25" t="s">
        <v>472</v>
      </c>
      <c r="B63" s="271"/>
      <c r="C63" s="271"/>
      <c r="D63" s="131">
        <v>1</v>
      </c>
      <c r="E63" s="443" t="s">
        <v>488</v>
      </c>
      <c r="F63" s="451">
        <f t="shared" si="6"/>
        <v>2.0833333333333332E-2</v>
      </c>
      <c r="G63" s="447">
        <f t="shared" si="5"/>
        <v>2.0833333333333332E-2</v>
      </c>
      <c r="H63" s="447">
        <f t="shared" si="5"/>
        <v>2.0833333333333332E-2</v>
      </c>
      <c r="I63" s="447">
        <f t="shared" si="5"/>
        <v>2.0833333333333332E-2</v>
      </c>
      <c r="J63" s="447">
        <f t="shared" si="5"/>
        <v>2.0833333333333332E-2</v>
      </c>
      <c r="K63" s="447">
        <f t="shared" si="5"/>
        <v>2.0833333333333332E-2</v>
      </c>
      <c r="L63" s="447">
        <f t="shared" si="5"/>
        <v>2.0833333333333332E-2</v>
      </c>
      <c r="M63" s="447">
        <f t="shared" si="5"/>
        <v>2.0833333333333332E-2</v>
      </c>
      <c r="N63" s="447"/>
      <c r="O63" s="447"/>
      <c r="P63" s="447"/>
      <c r="Q63" s="447"/>
      <c r="R63" s="452"/>
    </row>
    <row r="64" spans="1:18">
      <c r="A64" s="25" t="s">
        <v>471</v>
      </c>
      <c r="B64" s="271"/>
      <c r="C64" s="271"/>
      <c r="D64" s="131">
        <v>1</v>
      </c>
      <c r="E64" s="443" t="s">
        <v>488</v>
      </c>
      <c r="F64" s="451">
        <f t="shared" si="6"/>
        <v>2.222222222222222E-2</v>
      </c>
      <c r="G64" s="447">
        <f t="shared" si="5"/>
        <v>2.222222222222222E-2</v>
      </c>
      <c r="H64" s="447">
        <f t="shared" si="5"/>
        <v>2.222222222222222E-2</v>
      </c>
      <c r="I64" s="447">
        <f t="shared" si="5"/>
        <v>2.222222222222222E-2</v>
      </c>
      <c r="J64" s="447">
        <f t="shared" si="5"/>
        <v>2.222222222222222E-2</v>
      </c>
      <c r="K64" s="447">
        <f t="shared" si="5"/>
        <v>2.222222222222222E-2</v>
      </c>
      <c r="L64" s="447">
        <f t="shared" si="5"/>
        <v>2.222222222222222E-2</v>
      </c>
      <c r="M64" s="447">
        <f t="shared" si="5"/>
        <v>2.222222222222222E-2</v>
      </c>
      <c r="N64" s="447"/>
      <c r="O64" s="447"/>
      <c r="P64" s="447"/>
      <c r="Q64" s="447"/>
      <c r="R64" s="452"/>
    </row>
    <row r="65" spans="1:36">
      <c r="A65" s="25" t="s">
        <v>470</v>
      </c>
      <c r="B65" s="271"/>
      <c r="C65" s="271"/>
      <c r="D65" s="131">
        <v>3.5</v>
      </c>
      <c r="E65" s="443" t="s">
        <v>492</v>
      </c>
      <c r="F65" s="451">
        <f t="shared" si="6"/>
        <v>2.4305555555555552E-2</v>
      </c>
      <c r="G65" s="447">
        <f t="shared" si="5"/>
        <v>2.4305555555555552E-2</v>
      </c>
      <c r="H65" s="447">
        <f t="shared" si="5"/>
        <v>2.4305555555555552E-2</v>
      </c>
      <c r="I65" s="447">
        <f t="shared" si="5"/>
        <v>2.4305555555555552E-2</v>
      </c>
      <c r="J65" s="447">
        <f t="shared" si="5"/>
        <v>2.4305555555555552E-2</v>
      </c>
      <c r="K65" s="447">
        <f t="shared" si="5"/>
        <v>2.4305555555555552E-2</v>
      </c>
      <c r="L65" s="447">
        <f t="shared" si="5"/>
        <v>2.4305555555555552E-2</v>
      </c>
      <c r="M65" s="447">
        <f t="shared" si="5"/>
        <v>2.4305555555555552E-2</v>
      </c>
      <c r="N65" s="447"/>
      <c r="O65" s="447"/>
      <c r="P65" s="447"/>
      <c r="Q65" s="447"/>
      <c r="R65" s="452"/>
    </row>
    <row r="66" spans="1:36">
      <c r="A66" s="25" t="s">
        <v>469</v>
      </c>
      <c r="B66" s="271"/>
      <c r="C66" s="271"/>
      <c r="D66" s="131">
        <v>1</v>
      </c>
      <c r="E66" s="443" t="s">
        <v>490</v>
      </c>
      <c r="F66" s="451">
        <f t="shared" si="6"/>
        <v>2.4999999999999998E-2</v>
      </c>
      <c r="G66" s="447">
        <f t="shared" si="5"/>
        <v>2.4999999999999998E-2</v>
      </c>
      <c r="H66" s="447">
        <f t="shared" si="5"/>
        <v>2.4999999999999998E-2</v>
      </c>
      <c r="I66" s="447">
        <f t="shared" si="5"/>
        <v>2.4999999999999998E-2</v>
      </c>
      <c r="J66" s="447">
        <f t="shared" si="5"/>
        <v>2.4999999999999998E-2</v>
      </c>
      <c r="K66" s="447">
        <f t="shared" si="5"/>
        <v>2.4999999999999998E-2</v>
      </c>
      <c r="L66" s="447">
        <f t="shared" si="5"/>
        <v>2.4999999999999998E-2</v>
      </c>
      <c r="M66" s="447">
        <f t="shared" si="5"/>
        <v>2.4999999999999998E-2</v>
      </c>
      <c r="N66" s="447"/>
      <c r="O66" s="447"/>
      <c r="P66" s="447"/>
      <c r="Q66" s="447"/>
      <c r="R66" s="452"/>
    </row>
    <row r="67" spans="1:36">
      <c r="A67" s="25" t="s">
        <v>468</v>
      </c>
      <c r="B67" s="271"/>
      <c r="C67" s="271"/>
      <c r="D67" s="131">
        <v>2</v>
      </c>
      <c r="E67" s="443" t="s">
        <v>488</v>
      </c>
      <c r="F67" s="451">
        <f t="shared" si="6"/>
        <v>2.6388888888888885E-2</v>
      </c>
      <c r="G67" s="447">
        <f t="shared" si="5"/>
        <v>2.6388888888888885E-2</v>
      </c>
      <c r="H67" s="447">
        <f t="shared" si="5"/>
        <v>2.6388888888888885E-2</v>
      </c>
      <c r="I67" s="447">
        <f t="shared" si="5"/>
        <v>2.6388888888888885E-2</v>
      </c>
      <c r="J67" s="447">
        <f t="shared" si="5"/>
        <v>2.6388888888888885E-2</v>
      </c>
      <c r="K67" s="447">
        <f t="shared" si="5"/>
        <v>2.6388888888888885E-2</v>
      </c>
      <c r="L67" s="447">
        <f t="shared" si="5"/>
        <v>2.6388888888888885E-2</v>
      </c>
      <c r="M67" s="447">
        <f t="shared" si="5"/>
        <v>2.6388888888888885E-2</v>
      </c>
      <c r="N67" s="447"/>
      <c r="O67" s="447"/>
      <c r="P67" s="447"/>
      <c r="Q67" s="447"/>
      <c r="R67" s="452"/>
    </row>
    <row r="68" spans="1:36">
      <c r="A68" s="25" t="s">
        <v>467</v>
      </c>
      <c r="B68" s="271"/>
      <c r="C68" s="271"/>
      <c r="D68" s="131">
        <v>1.8</v>
      </c>
      <c r="E68" s="443" t="s">
        <v>488</v>
      </c>
      <c r="F68" s="451">
        <f t="shared" si="6"/>
        <v>2.7777777777777773E-2</v>
      </c>
      <c r="G68" s="447">
        <f t="shared" si="5"/>
        <v>2.7777777777777773E-2</v>
      </c>
      <c r="H68" s="447">
        <f t="shared" si="5"/>
        <v>2.7777777777777773E-2</v>
      </c>
      <c r="I68" s="447">
        <f t="shared" si="5"/>
        <v>2.7777777777777773E-2</v>
      </c>
      <c r="J68" s="447">
        <f t="shared" si="5"/>
        <v>2.7777777777777773E-2</v>
      </c>
      <c r="K68" s="447">
        <f t="shared" si="5"/>
        <v>2.7777777777777773E-2</v>
      </c>
      <c r="L68" s="447">
        <f t="shared" si="5"/>
        <v>2.7777777777777773E-2</v>
      </c>
      <c r="M68" s="447">
        <f t="shared" si="5"/>
        <v>2.7777777777777773E-2</v>
      </c>
      <c r="N68" s="447"/>
      <c r="O68" s="447"/>
      <c r="P68" s="447"/>
      <c r="Q68" s="447"/>
      <c r="R68" s="452"/>
    </row>
    <row r="69" spans="1:36">
      <c r="A69" s="25" t="s">
        <v>466</v>
      </c>
      <c r="B69" s="271"/>
      <c r="C69" s="271"/>
      <c r="D69" s="131">
        <v>1.2</v>
      </c>
      <c r="E69" s="443" t="s">
        <v>488</v>
      </c>
      <c r="F69" s="451">
        <f t="shared" si="6"/>
        <v>2.916666666666666E-2</v>
      </c>
      <c r="G69" s="447">
        <f t="shared" si="5"/>
        <v>2.916666666666666E-2</v>
      </c>
      <c r="H69" s="447">
        <f t="shared" si="5"/>
        <v>2.916666666666666E-2</v>
      </c>
      <c r="I69" s="447">
        <f t="shared" si="5"/>
        <v>2.916666666666666E-2</v>
      </c>
      <c r="J69" s="447">
        <f t="shared" si="5"/>
        <v>2.916666666666666E-2</v>
      </c>
      <c r="K69" s="447">
        <f t="shared" si="5"/>
        <v>2.916666666666666E-2</v>
      </c>
      <c r="L69" s="447">
        <f t="shared" si="5"/>
        <v>2.916666666666666E-2</v>
      </c>
      <c r="M69" s="447">
        <f t="shared" si="5"/>
        <v>2.916666666666666E-2</v>
      </c>
      <c r="N69" s="447"/>
      <c r="O69" s="447"/>
      <c r="P69" s="447"/>
      <c r="Q69" s="447"/>
      <c r="R69" s="452"/>
    </row>
    <row r="70" spans="1:36">
      <c r="A70" s="25" t="s">
        <v>465</v>
      </c>
      <c r="B70" s="271"/>
      <c r="C70" s="271"/>
      <c r="D70" s="131">
        <v>2.2999999999999998</v>
      </c>
      <c r="E70" s="443" t="s">
        <v>492</v>
      </c>
      <c r="F70" s="451">
        <f t="shared" si="6"/>
        <v>3.1249999999999993E-2</v>
      </c>
      <c r="G70" s="447">
        <f t="shared" si="5"/>
        <v>3.1249999999999993E-2</v>
      </c>
      <c r="H70" s="447">
        <f t="shared" si="5"/>
        <v>3.1249999999999993E-2</v>
      </c>
      <c r="I70" s="447">
        <f t="shared" si="5"/>
        <v>3.1249999999999993E-2</v>
      </c>
      <c r="J70" s="447">
        <f t="shared" si="5"/>
        <v>3.1249999999999993E-2</v>
      </c>
      <c r="K70" s="447">
        <f t="shared" si="5"/>
        <v>3.1249999999999993E-2</v>
      </c>
      <c r="L70" s="447">
        <f t="shared" si="5"/>
        <v>3.1249999999999993E-2</v>
      </c>
      <c r="M70" s="447">
        <f t="shared" si="5"/>
        <v>3.1249999999999993E-2</v>
      </c>
      <c r="N70" s="447"/>
      <c r="O70" s="447"/>
      <c r="P70" s="447"/>
      <c r="Q70" s="447"/>
      <c r="R70" s="452"/>
    </row>
    <row r="71" spans="1:36">
      <c r="A71" s="25" t="s">
        <v>464</v>
      </c>
      <c r="B71" s="271"/>
      <c r="C71" s="271"/>
      <c r="D71" s="131">
        <v>4.2</v>
      </c>
      <c r="E71" s="443" t="s">
        <v>493</v>
      </c>
      <c r="F71" s="451">
        <f t="shared" si="6"/>
        <v>3.4027777777777768E-2</v>
      </c>
      <c r="G71" s="447">
        <f t="shared" si="5"/>
        <v>3.4027777777777768E-2</v>
      </c>
      <c r="H71" s="447">
        <f t="shared" si="5"/>
        <v>3.4027777777777768E-2</v>
      </c>
      <c r="I71" s="447">
        <f t="shared" si="5"/>
        <v>3.4027777777777768E-2</v>
      </c>
      <c r="J71" s="447">
        <f t="shared" si="5"/>
        <v>3.4027777777777768E-2</v>
      </c>
      <c r="K71" s="447">
        <f t="shared" si="5"/>
        <v>3.4027777777777768E-2</v>
      </c>
      <c r="L71" s="447">
        <f t="shared" si="5"/>
        <v>3.4027777777777768E-2</v>
      </c>
      <c r="M71" s="447">
        <f t="shared" si="5"/>
        <v>3.4027777777777768E-2</v>
      </c>
      <c r="N71" s="447"/>
      <c r="O71" s="447"/>
      <c r="P71" s="447"/>
      <c r="Q71" s="447"/>
      <c r="R71" s="452"/>
    </row>
    <row r="72" spans="1:36">
      <c r="A72" s="25" t="s">
        <v>463</v>
      </c>
      <c r="B72" s="271"/>
      <c r="C72" s="271"/>
      <c r="D72" s="131">
        <v>2.2000000000000002</v>
      </c>
      <c r="E72" s="443" t="s">
        <v>488</v>
      </c>
      <c r="F72" s="451">
        <f t="shared" si="6"/>
        <v>3.5416666666666659E-2</v>
      </c>
      <c r="G72" s="447">
        <f t="shared" si="5"/>
        <v>3.5416666666666659E-2</v>
      </c>
      <c r="H72" s="447">
        <f t="shared" si="5"/>
        <v>3.5416666666666659E-2</v>
      </c>
      <c r="I72" s="447">
        <f t="shared" si="5"/>
        <v>3.5416666666666659E-2</v>
      </c>
      <c r="J72" s="447">
        <f t="shared" si="5"/>
        <v>3.5416666666666659E-2</v>
      </c>
      <c r="K72" s="447">
        <f t="shared" si="5"/>
        <v>3.5416666666666659E-2</v>
      </c>
      <c r="L72" s="447">
        <f t="shared" si="5"/>
        <v>3.5416666666666659E-2</v>
      </c>
      <c r="M72" s="447">
        <f t="shared" si="5"/>
        <v>3.5416666666666659E-2</v>
      </c>
      <c r="N72" s="447"/>
      <c r="O72" s="447"/>
      <c r="P72" s="447"/>
      <c r="Q72" s="447"/>
      <c r="R72" s="452"/>
    </row>
    <row r="73" spans="1:36">
      <c r="A73" s="25" t="s">
        <v>462</v>
      </c>
      <c r="B73" s="271"/>
      <c r="C73" s="271"/>
      <c r="D73" s="131">
        <v>2.2999999999999998</v>
      </c>
      <c r="E73" s="443" t="s">
        <v>488</v>
      </c>
      <c r="F73" s="451">
        <f t="shared" si="6"/>
        <v>3.680555555555555E-2</v>
      </c>
      <c r="G73" s="447">
        <f t="shared" si="5"/>
        <v>3.680555555555555E-2</v>
      </c>
      <c r="H73" s="447">
        <f t="shared" si="5"/>
        <v>3.680555555555555E-2</v>
      </c>
      <c r="I73" s="447">
        <f t="shared" ref="G73:M81" si="7">I72+$E73</f>
        <v>3.680555555555555E-2</v>
      </c>
      <c r="J73" s="447">
        <f t="shared" si="7"/>
        <v>3.680555555555555E-2</v>
      </c>
      <c r="K73" s="447">
        <f t="shared" si="7"/>
        <v>3.680555555555555E-2</v>
      </c>
      <c r="L73" s="447">
        <f t="shared" si="7"/>
        <v>3.680555555555555E-2</v>
      </c>
      <c r="M73" s="447">
        <f t="shared" si="7"/>
        <v>3.680555555555555E-2</v>
      </c>
      <c r="N73" s="447"/>
      <c r="O73" s="447"/>
      <c r="P73" s="447"/>
      <c r="Q73" s="447"/>
      <c r="R73" s="452"/>
    </row>
    <row r="74" spans="1:36" s="2" customFormat="1">
      <c r="A74" s="25" t="s">
        <v>4</v>
      </c>
      <c r="B74" s="271"/>
      <c r="C74" s="271"/>
      <c r="D74" s="131">
        <v>4.8</v>
      </c>
      <c r="E74" s="443" t="s">
        <v>491</v>
      </c>
      <c r="F74" s="451">
        <f t="shared" si="6"/>
        <v>4.0277777777777773E-2</v>
      </c>
      <c r="G74" s="447">
        <f t="shared" si="7"/>
        <v>4.0277777777777773E-2</v>
      </c>
      <c r="H74" s="447">
        <f t="shared" si="7"/>
        <v>4.0277777777777773E-2</v>
      </c>
      <c r="I74" s="447">
        <f t="shared" si="7"/>
        <v>4.0277777777777773E-2</v>
      </c>
      <c r="J74" s="447">
        <f t="shared" si="7"/>
        <v>4.0277777777777773E-2</v>
      </c>
      <c r="K74" s="447">
        <f t="shared" si="7"/>
        <v>4.0277777777777773E-2</v>
      </c>
      <c r="L74" s="447">
        <f t="shared" si="7"/>
        <v>4.0277777777777773E-2</v>
      </c>
      <c r="M74" s="447">
        <f t="shared" si="7"/>
        <v>4.0277777777777773E-2</v>
      </c>
      <c r="N74" s="447"/>
      <c r="O74" s="447"/>
      <c r="P74" s="447"/>
      <c r="Q74" s="447"/>
      <c r="R74" s="45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25" t="s">
        <v>55</v>
      </c>
      <c r="B75" s="271"/>
      <c r="C75" s="271"/>
      <c r="D75" s="131">
        <v>1.9</v>
      </c>
      <c r="E75" s="443" t="s">
        <v>488</v>
      </c>
      <c r="F75" s="451">
        <f t="shared" si="6"/>
        <v>4.1666666666666664E-2</v>
      </c>
      <c r="G75" s="447">
        <f t="shared" si="7"/>
        <v>4.1666666666666664E-2</v>
      </c>
      <c r="H75" s="447">
        <f t="shared" si="7"/>
        <v>4.1666666666666664E-2</v>
      </c>
      <c r="I75" s="447">
        <f t="shared" si="7"/>
        <v>4.1666666666666664E-2</v>
      </c>
      <c r="J75" s="447">
        <f t="shared" si="7"/>
        <v>4.1666666666666664E-2</v>
      </c>
      <c r="K75" s="447">
        <f t="shared" si="7"/>
        <v>4.1666666666666664E-2</v>
      </c>
      <c r="L75" s="447">
        <f t="shared" si="7"/>
        <v>4.1666666666666664E-2</v>
      </c>
      <c r="M75" s="447">
        <f t="shared" si="7"/>
        <v>4.1666666666666664E-2</v>
      </c>
      <c r="N75" s="447"/>
      <c r="O75" s="447"/>
      <c r="P75" s="447"/>
      <c r="Q75" s="447"/>
      <c r="R75" s="452"/>
    </row>
    <row r="76" spans="1:36">
      <c r="A76" s="25" t="s">
        <v>461</v>
      </c>
      <c r="B76" s="272"/>
      <c r="C76" s="272"/>
      <c r="D76" s="131">
        <v>1.6</v>
      </c>
      <c r="E76" s="443" t="s">
        <v>488</v>
      </c>
      <c r="F76" s="451">
        <f t="shared" si="6"/>
        <v>4.3055555555555555E-2</v>
      </c>
      <c r="G76" s="447">
        <f t="shared" si="7"/>
        <v>4.3055555555555555E-2</v>
      </c>
      <c r="H76" s="447">
        <f t="shared" si="7"/>
        <v>4.3055555555555555E-2</v>
      </c>
      <c r="I76" s="447">
        <f t="shared" si="7"/>
        <v>4.3055555555555555E-2</v>
      </c>
      <c r="J76" s="447">
        <f t="shared" si="7"/>
        <v>4.3055555555555555E-2</v>
      </c>
      <c r="K76" s="447">
        <f t="shared" si="7"/>
        <v>4.3055555555555555E-2</v>
      </c>
      <c r="L76" s="447">
        <f t="shared" si="7"/>
        <v>4.3055555555555555E-2</v>
      </c>
      <c r="M76" s="447">
        <f t="shared" si="7"/>
        <v>4.3055555555555555E-2</v>
      </c>
      <c r="N76" s="447"/>
      <c r="O76" s="447"/>
      <c r="P76" s="447"/>
      <c r="Q76" s="447"/>
      <c r="R76" s="452"/>
    </row>
    <row r="77" spans="1:36" s="27" customFormat="1">
      <c r="A77" s="25" t="s">
        <v>5</v>
      </c>
      <c r="B77" s="271"/>
      <c r="C77" s="271"/>
      <c r="D77" s="131">
        <v>1.5</v>
      </c>
      <c r="E77" s="443" t="s">
        <v>488</v>
      </c>
      <c r="F77" s="451">
        <f t="shared" si="6"/>
        <v>4.4444444444444446E-2</v>
      </c>
      <c r="G77" s="447">
        <f t="shared" si="7"/>
        <v>4.4444444444444446E-2</v>
      </c>
      <c r="H77" s="447">
        <f t="shared" si="7"/>
        <v>4.4444444444444446E-2</v>
      </c>
      <c r="I77" s="447">
        <f t="shared" si="7"/>
        <v>4.4444444444444446E-2</v>
      </c>
      <c r="J77" s="447">
        <f t="shared" si="7"/>
        <v>4.4444444444444446E-2</v>
      </c>
      <c r="K77" s="447">
        <f t="shared" si="7"/>
        <v>4.4444444444444446E-2</v>
      </c>
      <c r="L77" s="447">
        <f t="shared" si="7"/>
        <v>4.4444444444444446E-2</v>
      </c>
      <c r="M77" s="447">
        <f t="shared" si="7"/>
        <v>4.4444444444444446E-2</v>
      </c>
      <c r="N77" s="447"/>
      <c r="O77" s="447"/>
      <c r="P77" s="447"/>
      <c r="Q77" s="447"/>
      <c r="R77" s="45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25" t="s">
        <v>6</v>
      </c>
      <c r="B78" s="271"/>
      <c r="C78" s="271"/>
      <c r="D78" s="131">
        <v>1.3</v>
      </c>
      <c r="E78" s="443" t="s">
        <v>488</v>
      </c>
      <c r="F78" s="451">
        <f t="shared" si="6"/>
        <v>4.5833333333333337E-2</v>
      </c>
      <c r="G78" s="447">
        <f t="shared" si="7"/>
        <v>4.5833333333333337E-2</v>
      </c>
      <c r="H78" s="447">
        <f t="shared" si="7"/>
        <v>4.5833333333333337E-2</v>
      </c>
      <c r="I78" s="447">
        <f t="shared" si="7"/>
        <v>4.5833333333333337E-2</v>
      </c>
      <c r="J78" s="447">
        <f t="shared" si="7"/>
        <v>4.5833333333333337E-2</v>
      </c>
      <c r="K78" s="447">
        <f t="shared" si="7"/>
        <v>4.5833333333333337E-2</v>
      </c>
      <c r="L78" s="447">
        <f t="shared" si="7"/>
        <v>4.5833333333333337E-2</v>
      </c>
      <c r="M78" s="447">
        <f t="shared" si="7"/>
        <v>4.5833333333333337E-2</v>
      </c>
      <c r="N78" s="447"/>
      <c r="O78" s="447"/>
      <c r="P78" s="447"/>
      <c r="Q78" s="447"/>
      <c r="R78" s="452"/>
    </row>
    <row r="79" spans="1:36">
      <c r="A79" s="25" t="s">
        <v>240</v>
      </c>
      <c r="B79" s="273"/>
      <c r="C79" s="273"/>
      <c r="D79" s="131">
        <v>1.1000000000000001</v>
      </c>
      <c r="E79" s="443" t="s">
        <v>490</v>
      </c>
      <c r="F79" s="451">
        <f t="shared" si="6"/>
        <v>4.6527777777777779E-2</v>
      </c>
      <c r="G79" s="447">
        <f t="shared" si="7"/>
        <v>4.6527777777777779E-2</v>
      </c>
      <c r="H79" s="447">
        <f t="shared" si="7"/>
        <v>4.6527777777777779E-2</v>
      </c>
      <c r="I79" s="447">
        <f t="shared" si="7"/>
        <v>4.6527777777777779E-2</v>
      </c>
      <c r="J79" s="447">
        <f t="shared" si="7"/>
        <v>4.6527777777777779E-2</v>
      </c>
      <c r="K79" s="447">
        <f t="shared" si="7"/>
        <v>4.6527777777777779E-2</v>
      </c>
      <c r="L79" s="447">
        <f t="shared" si="7"/>
        <v>4.6527777777777779E-2</v>
      </c>
      <c r="M79" s="447">
        <f t="shared" si="7"/>
        <v>4.6527777777777779E-2</v>
      </c>
      <c r="N79" s="447"/>
      <c r="O79" s="447"/>
      <c r="P79" s="447"/>
      <c r="Q79" s="447"/>
      <c r="R79" s="452"/>
    </row>
    <row r="80" spans="1:36">
      <c r="A80" s="25" t="s">
        <v>460</v>
      </c>
      <c r="B80" s="271"/>
      <c r="C80" s="271"/>
      <c r="D80" s="131">
        <v>8.3000000000000007</v>
      </c>
      <c r="E80" s="443" t="s">
        <v>489</v>
      </c>
      <c r="F80" s="451">
        <f t="shared" si="6"/>
        <v>5.2777777777777778E-2</v>
      </c>
      <c r="G80" s="447">
        <f t="shared" si="7"/>
        <v>5.2777777777777778E-2</v>
      </c>
      <c r="H80" s="447">
        <f t="shared" si="7"/>
        <v>5.2777777777777778E-2</v>
      </c>
      <c r="I80" s="447">
        <f t="shared" si="7"/>
        <v>5.2777777777777778E-2</v>
      </c>
      <c r="J80" s="447">
        <f t="shared" si="7"/>
        <v>5.2777777777777778E-2</v>
      </c>
      <c r="K80" s="447">
        <f t="shared" si="7"/>
        <v>5.2777777777777778E-2</v>
      </c>
      <c r="L80" s="447">
        <f t="shared" si="7"/>
        <v>5.2777777777777778E-2</v>
      </c>
      <c r="M80" s="447">
        <f t="shared" si="7"/>
        <v>5.2777777777777778E-2</v>
      </c>
      <c r="N80" s="447"/>
      <c r="O80" s="447"/>
      <c r="P80" s="447"/>
      <c r="Q80" s="447"/>
      <c r="R80" s="452"/>
    </row>
    <row r="81" spans="1:36" s="2" customFormat="1">
      <c r="A81" s="25" t="s">
        <v>459</v>
      </c>
      <c r="B81" s="271"/>
      <c r="C81" s="271"/>
      <c r="D81" s="139">
        <v>1.1000000000000001</v>
      </c>
      <c r="E81" s="443" t="s">
        <v>488</v>
      </c>
      <c r="F81" s="451">
        <f t="shared" si="6"/>
        <v>5.4166666666666669E-2</v>
      </c>
      <c r="G81" s="447">
        <f t="shared" si="7"/>
        <v>5.4166666666666669E-2</v>
      </c>
      <c r="H81" s="447">
        <f t="shared" si="7"/>
        <v>5.4166666666666669E-2</v>
      </c>
      <c r="I81" s="447">
        <f t="shared" si="7"/>
        <v>5.4166666666666669E-2</v>
      </c>
      <c r="J81" s="447">
        <f t="shared" si="7"/>
        <v>5.4166666666666669E-2</v>
      </c>
      <c r="K81" s="447">
        <f t="shared" si="7"/>
        <v>5.4166666666666669E-2</v>
      </c>
      <c r="L81" s="447">
        <f t="shared" si="7"/>
        <v>5.4166666666666669E-2</v>
      </c>
      <c r="M81" s="447">
        <f t="shared" si="7"/>
        <v>5.4166666666666669E-2</v>
      </c>
      <c r="N81" s="447"/>
      <c r="O81" s="447"/>
      <c r="P81" s="447"/>
      <c r="Q81" s="447"/>
      <c r="R81" s="45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25" t="s">
        <v>433</v>
      </c>
      <c r="B82" s="271"/>
      <c r="C82" s="271"/>
      <c r="D82" s="131">
        <v>0.4</v>
      </c>
      <c r="E82" s="443" t="s">
        <v>490</v>
      </c>
      <c r="F82" s="451">
        <f t="shared" si="6"/>
        <v>5.486111111111111E-2</v>
      </c>
      <c r="G82" s="447">
        <f t="shared" si="6"/>
        <v>5.486111111111111E-2</v>
      </c>
      <c r="H82" s="447">
        <f t="shared" si="6"/>
        <v>5.486111111111111E-2</v>
      </c>
      <c r="I82" s="447">
        <f t="shared" si="6"/>
        <v>5.486111111111111E-2</v>
      </c>
      <c r="J82" s="447">
        <f t="shared" si="6"/>
        <v>5.486111111111111E-2</v>
      </c>
      <c r="K82" s="447">
        <f t="shared" si="6"/>
        <v>5.486111111111111E-2</v>
      </c>
      <c r="L82" s="447">
        <f t="shared" si="6"/>
        <v>5.486111111111111E-2</v>
      </c>
      <c r="M82" s="447">
        <f t="shared" si="6"/>
        <v>5.486111111111111E-2</v>
      </c>
      <c r="N82" s="447"/>
      <c r="O82" s="447"/>
      <c r="P82" s="447"/>
      <c r="Q82" s="447"/>
      <c r="R82" s="452"/>
    </row>
    <row r="83" spans="1:36">
      <c r="A83" s="22" t="s">
        <v>458</v>
      </c>
      <c r="B83" s="270"/>
      <c r="C83" s="270"/>
      <c r="D83" s="133">
        <v>1.4</v>
      </c>
      <c r="E83" s="455" t="s">
        <v>488</v>
      </c>
      <c r="F83" s="456">
        <f t="shared" ref="F83:M83" si="8">F82+$E83</f>
        <v>5.6250000000000001E-2</v>
      </c>
      <c r="G83" s="446">
        <f t="shared" si="8"/>
        <v>5.6250000000000001E-2</v>
      </c>
      <c r="H83" s="446">
        <f t="shared" si="8"/>
        <v>5.6250000000000001E-2</v>
      </c>
      <c r="I83" s="446">
        <f t="shared" si="8"/>
        <v>5.6250000000000001E-2</v>
      </c>
      <c r="J83" s="446">
        <f t="shared" si="8"/>
        <v>5.6250000000000001E-2</v>
      </c>
      <c r="K83" s="446">
        <f t="shared" si="8"/>
        <v>5.6250000000000001E-2</v>
      </c>
      <c r="L83" s="446">
        <f t="shared" si="8"/>
        <v>5.6250000000000001E-2</v>
      </c>
      <c r="M83" s="446">
        <f t="shared" si="8"/>
        <v>5.6250000000000001E-2</v>
      </c>
      <c r="N83" s="446"/>
      <c r="O83" s="446"/>
      <c r="P83" s="446"/>
      <c r="Q83" s="446"/>
      <c r="R83" s="454"/>
    </row>
    <row r="84" spans="1:36">
      <c r="A84" s="78" t="s">
        <v>64</v>
      </c>
      <c r="B84" s="252"/>
      <c r="C84" s="252"/>
      <c r="D84" s="79">
        <f>SUM(D50:D83)</f>
        <v>66.8</v>
      </c>
      <c r="E84" s="204"/>
      <c r="F84" s="88">
        <f>$D84</f>
        <v>66.8</v>
      </c>
      <c r="G84" s="457">
        <f t="shared" ref="G84:M89" si="9">$D84</f>
        <v>66.8</v>
      </c>
      <c r="H84" s="457">
        <f t="shared" si="9"/>
        <v>66.8</v>
      </c>
      <c r="I84" s="457">
        <f t="shared" si="9"/>
        <v>66.8</v>
      </c>
      <c r="J84" s="457">
        <f t="shared" si="9"/>
        <v>66.8</v>
      </c>
      <c r="K84" s="457">
        <f t="shared" si="9"/>
        <v>66.8</v>
      </c>
      <c r="L84" s="457">
        <f t="shared" si="9"/>
        <v>66.8</v>
      </c>
      <c r="M84" s="457">
        <f t="shared" si="9"/>
        <v>66.8</v>
      </c>
      <c r="N84" s="457"/>
      <c r="O84" s="457"/>
      <c r="P84" s="457"/>
      <c r="Q84" s="457"/>
      <c r="R84" s="458"/>
    </row>
    <row r="85" spans="1:36">
      <c r="A85" s="78" t="s">
        <v>498</v>
      </c>
      <c r="B85" s="252"/>
      <c r="C85" s="252"/>
      <c r="D85" s="79">
        <f>SUM(D75:D83)</f>
        <v>18.599999999999998</v>
      </c>
      <c r="E85" s="204"/>
      <c r="F85" s="88">
        <f>$D85</f>
        <v>18.599999999999998</v>
      </c>
      <c r="G85" s="457">
        <f t="shared" si="9"/>
        <v>18.599999999999998</v>
      </c>
      <c r="H85" s="457">
        <f t="shared" si="9"/>
        <v>18.599999999999998</v>
      </c>
      <c r="I85" s="457">
        <f t="shared" si="9"/>
        <v>18.599999999999998</v>
      </c>
      <c r="J85" s="457">
        <f t="shared" si="9"/>
        <v>18.599999999999998</v>
      </c>
      <c r="K85" s="457">
        <f t="shared" si="9"/>
        <v>18.599999999999998</v>
      </c>
      <c r="L85" s="457">
        <f t="shared" si="9"/>
        <v>18.599999999999998</v>
      </c>
      <c r="M85" s="457">
        <f t="shared" si="9"/>
        <v>18.599999999999998</v>
      </c>
      <c r="N85" s="457"/>
      <c r="O85" s="457"/>
      <c r="P85" s="457"/>
      <c r="Q85" s="457"/>
      <c r="R85" s="458"/>
    </row>
    <row r="86" spans="1:36">
      <c r="A86" s="78" t="s">
        <v>505</v>
      </c>
      <c r="B86" s="252"/>
      <c r="C86" s="252"/>
      <c r="D86" s="79">
        <f>SUM(D71:D74)</f>
        <v>13.5</v>
      </c>
      <c r="E86" s="204"/>
      <c r="F86" s="88">
        <f t="shared" ref="F86:F89" si="10">$D86</f>
        <v>13.5</v>
      </c>
      <c r="G86" s="457">
        <f t="shared" si="9"/>
        <v>13.5</v>
      </c>
      <c r="H86" s="457">
        <f t="shared" si="9"/>
        <v>13.5</v>
      </c>
      <c r="I86" s="457">
        <f t="shared" si="9"/>
        <v>13.5</v>
      </c>
      <c r="J86" s="457">
        <f t="shared" si="9"/>
        <v>13.5</v>
      </c>
      <c r="K86" s="457">
        <f t="shared" si="9"/>
        <v>13.5</v>
      </c>
      <c r="L86" s="457">
        <f t="shared" si="9"/>
        <v>13.5</v>
      </c>
      <c r="M86" s="457">
        <f t="shared" si="9"/>
        <v>13.5</v>
      </c>
      <c r="N86" s="457"/>
      <c r="O86" s="457"/>
      <c r="P86" s="457"/>
      <c r="Q86" s="457"/>
      <c r="R86" s="458"/>
    </row>
    <row r="87" spans="1:36">
      <c r="A87" s="78" t="s">
        <v>506</v>
      </c>
      <c r="B87" s="252"/>
      <c r="C87" s="252"/>
      <c r="D87" s="79">
        <f>SUM(D61:D70)</f>
        <v>20.8</v>
      </c>
      <c r="E87" s="204"/>
      <c r="F87" s="88">
        <f t="shared" si="10"/>
        <v>20.8</v>
      </c>
      <c r="G87" s="457">
        <f t="shared" si="9"/>
        <v>20.8</v>
      </c>
      <c r="H87" s="457">
        <f t="shared" si="9"/>
        <v>20.8</v>
      </c>
      <c r="I87" s="457">
        <f t="shared" si="9"/>
        <v>20.8</v>
      </c>
      <c r="J87" s="457">
        <f t="shared" si="9"/>
        <v>20.8</v>
      </c>
      <c r="K87" s="457">
        <f t="shared" si="9"/>
        <v>20.8</v>
      </c>
      <c r="L87" s="457">
        <f t="shared" si="9"/>
        <v>20.8</v>
      </c>
      <c r="M87" s="457">
        <f t="shared" si="9"/>
        <v>20.8</v>
      </c>
      <c r="N87" s="457"/>
      <c r="O87" s="457"/>
      <c r="P87" s="457"/>
      <c r="Q87" s="457"/>
      <c r="R87" s="458"/>
    </row>
    <row r="88" spans="1:36">
      <c r="A88" s="78" t="s">
        <v>507</v>
      </c>
      <c r="B88" s="252"/>
      <c r="C88" s="252"/>
      <c r="D88" s="79">
        <f>SUM(D56:D60)</f>
        <v>9.6999999999999993</v>
      </c>
      <c r="E88" s="204"/>
      <c r="F88" s="88">
        <f t="shared" si="10"/>
        <v>9.6999999999999993</v>
      </c>
      <c r="G88" s="457">
        <f t="shared" si="9"/>
        <v>9.6999999999999993</v>
      </c>
      <c r="H88" s="457">
        <f t="shared" si="9"/>
        <v>9.6999999999999993</v>
      </c>
      <c r="I88" s="457">
        <f t="shared" si="9"/>
        <v>9.6999999999999993</v>
      </c>
      <c r="J88" s="457">
        <f t="shared" si="9"/>
        <v>9.6999999999999993</v>
      </c>
      <c r="K88" s="457">
        <f t="shared" si="9"/>
        <v>9.6999999999999993</v>
      </c>
      <c r="L88" s="457">
        <f t="shared" si="9"/>
        <v>9.6999999999999993</v>
      </c>
      <c r="M88" s="457">
        <f t="shared" si="9"/>
        <v>9.6999999999999993</v>
      </c>
      <c r="N88" s="457"/>
      <c r="O88" s="457"/>
      <c r="P88" s="457"/>
      <c r="Q88" s="457"/>
      <c r="R88" s="458"/>
    </row>
    <row r="89" spans="1:36">
      <c r="A89" s="78" t="s">
        <v>508</v>
      </c>
      <c r="B89" s="252"/>
      <c r="C89" s="252"/>
      <c r="D89" s="79">
        <f>SUM(D49:D55)</f>
        <v>4.2</v>
      </c>
      <c r="E89" s="204"/>
      <c r="F89" s="88">
        <f t="shared" si="10"/>
        <v>4.2</v>
      </c>
      <c r="G89" s="457">
        <f t="shared" si="9"/>
        <v>4.2</v>
      </c>
      <c r="H89" s="457">
        <f t="shared" si="9"/>
        <v>4.2</v>
      </c>
      <c r="I89" s="457">
        <f t="shared" si="9"/>
        <v>4.2</v>
      </c>
      <c r="J89" s="457">
        <f t="shared" si="9"/>
        <v>4.2</v>
      </c>
      <c r="K89" s="457">
        <f t="shared" si="9"/>
        <v>4.2</v>
      </c>
      <c r="L89" s="457">
        <f t="shared" si="9"/>
        <v>4.2</v>
      </c>
      <c r="M89" s="457">
        <f t="shared" si="9"/>
        <v>4.2</v>
      </c>
      <c r="N89" s="457"/>
      <c r="O89" s="457"/>
      <c r="P89" s="457"/>
      <c r="Q89" s="457"/>
      <c r="R89" s="458"/>
    </row>
    <row r="90" spans="1:36">
      <c r="B90" s="28"/>
      <c r="C90" s="28"/>
    </row>
    <row r="91" spans="1:36" s="2" customFormat="1" ht="12.75">
      <c r="A91" s="262" t="s">
        <v>66</v>
      </c>
      <c r="B91" s="285"/>
      <c r="C91" s="286"/>
      <c r="D91" s="85" t="s">
        <v>0</v>
      </c>
      <c r="E91" s="8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>
      <c r="A92" s="78" t="s">
        <v>64</v>
      </c>
      <c r="B92" s="288"/>
      <c r="C92" s="289"/>
      <c r="D92" s="85">
        <f>SUM(F41:R41)+SUM(F84:R84)</f>
        <v>1083.2</v>
      </c>
      <c r="E92" s="86"/>
    </row>
    <row r="93" spans="1:36">
      <c r="A93" s="78" t="s">
        <v>498</v>
      </c>
      <c r="B93" s="288"/>
      <c r="C93" s="289"/>
      <c r="D93" s="85">
        <f t="shared" ref="D93:D97" si="11">SUM(F42:R42)+SUM(F85:R85)</f>
        <v>312.79999999999995</v>
      </c>
      <c r="E93" s="86"/>
    </row>
    <row r="94" spans="1:36">
      <c r="A94" s="78" t="s">
        <v>505</v>
      </c>
      <c r="B94" s="288"/>
      <c r="C94" s="289"/>
      <c r="D94" s="85">
        <f t="shared" si="11"/>
        <v>216.79999999999998</v>
      </c>
      <c r="E94" s="86"/>
    </row>
    <row r="95" spans="1:36">
      <c r="A95" s="78" t="s">
        <v>506</v>
      </c>
      <c r="B95" s="288"/>
      <c r="C95" s="289"/>
      <c r="D95" s="85">
        <f t="shared" si="11"/>
        <v>331.2</v>
      </c>
      <c r="E95" s="86"/>
    </row>
    <row r="96" spans="1:36">
      <c r="A96" s="78" t="s">
        <v>507</v>
      </c>
      <c r="B96" s="288"/>
      <c r="C96" s="289"/>
      <c r="D96" s="85">
        <f t="shared" si="11"/>
        <v>155.20000000000002</v>
      </c>
      <c r="E96" s="86"/>
    </row>
    <row r="97" spans="1:36">
      <c r="A97" s="78" t="s">
        <v>508</v>
      </c>
      <c r="B97" s="288"/>
      <c r="C97" s="289"/>
      <c r="D97" s="85">
        <f t="shared" si="11"/>
        <v>67.199999999999989</v>
      </c>
      <c r="E97" s="86"/>
    </row>
    <row r="98" spans="1:36">
      <c r="A98" s="78" t="s">
        <v>512</v>
      </c>
      <c r="B98" s="288"/>
      <c r="C98" s="289"/>
      <c r="D98" s="85">
        <f>D93+D94+D95+D96</f>
        <v>1016</v>
      </c>
      <c r="E98" s="86"/>
    </row>
    <row r="99" spans="1:36">
      <c r="B99" s="28"/>
      <c r="C99" s="28"/>
    </row>
    <row r="100" spans="1:36">
      <c r="B100" s="28"/>
      <c r="C100" s="28"/>
    </row>
    <row r="101" spans="1:36">
      <c r="B101" s="28"/>
      <c r="C101" s="28"/>
    </row>
    <row r="102" spans="1:36">
      <c r="B102" s="28"/>
      <c r="C102" s="28"/>
    </row>
    <row r="103" spans="1:36">
      <c r="B103" s="28"/>
      <c r="C103" s="28"/>
    </row>
    <row r="104" spans="1:36">
      <c r="B104" s="28"/>
      <c r="C104" s="28"/>
    </row>
    <row r="105" spans="1:36">
      <c r="B105" s="28"/>
      <c r="C105" s="28"/>
    </row>
    <row r="106" spans="1:36">
      <c r="B106" s="28"/>
      <c r="C106" s="28"/>
    </row>
    <row r="107" spans="1:36" s="10" customFormat="1">
      <c r="A107" s="1"/>
      <c r="B107" s="28"/>
      <c r="C107" s="28"/>
      <c r="E107" s="1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10" customFormat="1">
      <c r="A108" s="1"/>
      <c r="B108" s="28"/>
      <c r="C108" s="28"/>
      <c r="E108" s="1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10" customFormat="1">
      <c r="A109" s="1"/>
      <c r="B109" s="28"/>
      <c r="C109" s="28"/>
      <c r="E109" s="1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10" customFormat="1">
      <c r="A110" s="1"/>
      <c r="B110" s="28"/>
      <c r="C110" s="28"/>
      <c r="E110" s="1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10" customFormat="1">
      <c r="A111" s="1"/>
      <c r="B111" s="28"/>
      <c r="C111" s="28"/>
      <c r="E111" s="1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10" customFormat="1">
      <c r="A112" s="1"/>
      <c r="B112" s="28"/>
      <c r="C112" s="28"/>
      <c r="E112" s="1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10" customFormat="1">
      <c r="A113" s="1"/>
      <c r="B113" s="28"/>
      <c r="C113" s="28"/>
      <c r="E113" s="1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10" customFormat="1">
      <c r="A114" s="1"/>
      <c r="B114" s="28"/>
      <c r="C114" s="28"/>
      <c r="E114" s="1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10" customFormat="1">
      <c r="A115" s="1"/>
      <c r="B115" s="28"/>
      <c r="C115" s="28"/>
      <c r="E115" s="1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10" customFormat="1">
      <c r="A116" s="1"/>
      <c r="B116" s="28"/>
      <c r="C116" s="28"/>
      <c r="E116" s="1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10" customFormat="1">
      <c r="A117" s="1"/>
      <c r="B117" s="28"/>
      <c r="C117" s="28"/>
      <c r="E117" s="1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10" customFormat="1">
      <c r="A118" s="1"/>
      <c r="B118" s="28"/>
      <c r="C118" s="28"/>
      <c r="E118" s="1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10" customFormat="1">
      <c r="A119" s="1"/>
      <c r="B119" s="28"/>
      <c r="C119" s="28"/>
      <c r="E119" s="1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10" customFormat="1">
      <c r="A120" s="1"/>
      <c r="B120" s="28"/>
      <c r="C120" s="28"/>
      <c r="E120" s="1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10" customFormat="1">
      <c r="A121" s="1"/>
      <c r="B121" s="28"/>
      <c r="C121" s="28"/>
      <c r="E121" s="1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10" customFormat="1">
      <c r="A122" s="1"/>
      <c r="B122" s="28"/>
      <c r="C122" s="28"/>
      <c r="E122" s="1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10" customFormat="1">
      <c r="A123" s="1"/>
      <c r="B123" s="28"/>
      <c r="C123" s="28"/>
      <c r="E123" s="1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10" customFormat="1">
      <c r="A124" s="1"/>
      <c r="B124" s="28"/>
      <c r="C124" s="28"/>
      <c r="E124" s="1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10" customFormat="1">
      <c r="A125" s="1"/>
      <c r="B125" s="28"/>
      <c r="C125" s="28"/>
      <c r="E125" s="1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10" customFormat="1">
      <c r="A126" s="1"/>
      <c r="B126" s="28"/>
      <c r="C126" s="28"/>
      <c r="E126" s="1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10" customFormat="1">
      <c r="A127" s="1"/>
      <c r="B127" s="28"/>
      <c r="C127" s="28"/>
      <c r="E127" s="1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10" customFormat="1">
      <c r="A128" s="1"/>
      <c r="B128" s="28"/>
      <c r="C128" s="28"/>
      <c r="E128" s="1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10" customFormat="1">
      <c r="A129" s="1"/>
      <c r="B129" s="28"/>
      <c r="C129" s="28"/>
      <c r="E129" s="1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10" customFormat="1">
      <c r="A130" s="1"/>
      <c r="B130" s="28"/>
      <c r="C130" s="28"/>
      <c r="E130" s="1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10" customFormat="1">
      <c r="A131" s="1"/>
      <c r="B131" s="28"/>
      <c r="C131" s="28"/>
      <c r="E131" s="1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10" customFormat="1">
      <c r="A132" s="1"/>
      <c r="B132" s="28"/>
      <c r="C132" s="28"/>
      <c r="E132" s="1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10" customFormat="1">
      <c r="A133" s="1"/>
      <c r="B133" s="28"/>
      <c r="C133" s="28"/>
      <c r="E133" s="1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10" customFormat="1">
      <c r="A134" s="1"/>
      <c r="B134" s="28"/>
      <c r="C134" s="28"/>
      <c r="E134" s="1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10" customFormat="1">
      <c r="A135" s="1"/>
      <c r="B135" s="28"/>
      <c r="C135" s="28"/>
      <c r="E135" s="1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10" customFormat="1">
      <c r="A136" s="1"/>
      <c r="B136" s="28"/>
      <c r="C136" s="28"/>
      <c r="E136" s="1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10" customFormat="1">
      <c r="A137" s="1"/>
      <c r="B137" s="28"/>
      <c r="C137" s="28"/>
      <c r="E137" s="1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10" customFormat="1">
      <c r="A138" s="1"/>
      <c r="B138" s="28"/>
      <c r="C138" s="28"/>
      <c r="E138" s="1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10" customFormat="1">
      <c r="A139" s="1"/>
      <c r="B139" s="28"/>
      <c r="C139" s="28"/>
      <c r="E139" s="1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10" customFormat="1">
      <c r="A140" s="1"/>
      <c r="B140" s="28"/>
      <c r="C140" s="28"/>
      <c r="E140" s="1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10" customFormat="1">
      <c r="A141" s="1"/>
      <c r="B141" s="28"/>
      <c r="C141" s="28"/>
      <c r="E141" s="1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10" customFormat="1">
      <c r="A142" s="1"/>
      <c r="B142" s="28"/>
      <c r="C142" s="28"/>
      <c r="E142" s="1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10" customFormat="1">
      <c r="A143" s="1"/>
      <c r="B143" s="28"/>
      <c r="C143" s="28"/>
      <c r="E143" s="1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10" customFormat="1">
      <c r="A144" s="1"/>
      <c r="B144" s="28"/>
      <c r="C144" s="28"/>
      <c r="E144" s="1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10" customFormat="1">
      <c r="A145" s="1"/>
      <c r="B145" s="28"/>
      <c r="C145" s="28"/>
      <c r="E145" s="1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10" customFormat="1">
      <c r="A146" s="1"/>
      <c r="B146" s="28"/>
      <c r="C146" s="28"/>
      <c r="E146" s="1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10" customFormat="1">
      <c r="A147" s="1"/>
      <c r="B147" s="28"/>
      <c r="C147" s="28"/>
      <c r="E147" s="1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10" customFormat="1">
      <c r="A148" s="1"/>
      <c r="B148" s="28"/>
      <c r="C148" s="28"/>
      <c r="E148" s="1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10" customFormat="1">
      <c r="A149" s="1"/>
      <c r="B149" s="28"/>
      <c r="C149" s="28"/>
      <c r="E149" s="1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10" customFormat="1">
      <c r="A150" s="1"/>
      <c r="B150" s="28"/>
      <c r="C150" s="28"/>
      <c r="E150" s="1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10" customFormat="1">
      <c r="A151" s="1"/>
      <c r="B151" s="28"/>
      <c r="C151" s="28"/>
      <c r="E151" s="1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10" customFormat="1">
      <c r="A152" s="1"/>
      <c r="B152" s="28"/>
      <c r="C152" s="28"/>
      <c r="E152" s="1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10" customFormat="1">
      <c r="A153" s="1"/>
      <c r="B153" s="28"/>
      <c r="C153" s="28"/>
      <c r="E153" s="1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10" customFormat="1">
      <c r="A154" s="1"/>
      <c r="B154" s="28"/>
      <c r="C154" s="28"/>
      <c r="E154" s="1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10" customFormat="1">
      <c r="A155" s="1"/>
      <c r="B155" s="28"/>
      <c r="C155" s="28"/>
      <c r="E155" s="1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10" customFormat="1">
      <c r="A156" s="1"/>
      <c r="B156" s="28"/>
      <c r="C156" s="28"/>
      <c r="E156" s="1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10" customFormat="1">
      <c r="A157" s="1"/>
      <c r="B157" s="28"/>
      <c r="C157" s="28"/>
      <c r="E157" s="1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10" customFormat="1">
      <c r="A158" s="1"/>
      <c r="B158" s="28"/>
      <c r="C158" s="28"/>
      <c r="E158" s="1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10" customFormat="1">
      <c r="A159" s="1"/>
      <c r="B159" s="28"/>
      <c r="C159" s="28"/>
      <c r="E159" s="1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10" customFormat="1">
      <c r="A160" s="1"/>
      <c r="B160" s="28"/>
      <c r="C160" s="28"/>
      <c r="E160" s="1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10" customFormat="1">
      <c r="A161" s="1"/>
      <c r="B161" s="28"/>
      <c r="C161" s="28"/>
      <c r="E161" s="1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10" customFormat="1">
      <c r="A162" s="1"/>
      <c r="B162" s="28"/>
      <c r="C162" s="28"/>
      <c r="E162" s="1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10" customFormat="1">
      <c r="A163" s="1"/>
      <c r="B163" s="28"/>
      <c r="C163" s="28"/>
      <c r="E163" s="1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10" customFormat="1">
      <c r="A164" s="1"/>
      <c r="B164" s="28"/>
      <c r="C164" s="28"/>
      <c r="E164" s="1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10" customFormat="1">
      <c r="A165" s="1"/>
      <c r="B165" s="28"/>
      <c r="C165" s="28"/>
      <c r="E165" s="1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10" customFormat="1">
      <c r="A166" s="1"/>
      <c r="B166" s="28"/>
      <c r="C166" s="28"/>
      <c r="E166" s="1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10" customFormat="1">
      <c r="A167" s="1"/>
      <c r="B167" s="28"/>
      <c r="C167" s="28"/>
      <c r="E167" s="1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10" customFormat="1">
      <c r="A168" s="1"/>
      <c r="B168" s="28"/>
      <c r="C168" s="28"/>
      <c r="E168" s="1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10" customFormat="1">
      <c r="A169" s="1"/>
      <c r="B169" s="28"/>
      <c r="C169" s="28"/>
      <c r="E169" s="1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10" customFormat="1">
      <c r="A170" s="1"/>
      <c r="B170" s="28"/>
      <c r="C170" s="28"/>
      <c r="E170" s="1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10" customFormat="1">
      <c r="A171" s="1"/>
      <c r="B171" s="28"/>
      <c r="C171" s="28"/>
      <c r="E171" s="1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10" customFormat="1">
      <c r="A172" s="1"/>
      <c r="B172" s="28"/>
      <c r="C172" s="28"/>
      <c r="E172" s="1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10" customFormat="1">
      <c r="A173" s="1"/>
      <c r="B173" s="28"/>
      <c r="C173" s="28"/>
      <c r="E173" s="1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10" customFormat="1">
      <c r="A174" s="1"/>
      <c r="B174" s="28"/>
      <c r="C174" s="28"/>
      <c r="E174" s="1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10" customFormat="1">
      <c r="A175" s="1"/>
      <c r="B175" s="28"/>
      <c r="C175" s="28"/>
      <c r="E175" s="1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10" customFormat="1">
      <c r="A176" s="1"/>
      <c r="B176" s="28"/>
      <c r="C176" s="28"/>
      <c r="E176" s="1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10" customFormat="1">
      <c r="A177" s="1"/>
      <c r="B177" s="28"/>
      <c r="C177" s="28"/>
      <c r="E177" s="1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10" customFormat="1">
      <c r="A178" s="1"/>
      <c r="B178" s="28"/>
      <c r="C178" s="28"/>
      <c r="E178" s="1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10" customFormat="1">
      <c r="A179" s="1"/>
      <c r="B179" s="28"/>
      <c r="C179" s="28"/>
      <c r="E179" s="1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10" customFormat="1">
      <c r="A180" s="1"/>
      <c r="B180" s="28"/>
      <c r="C180" s="28"/>
      <c r="E180" s="1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10" customFormat="1">
      <c r="A181" s="1"/>
      <c r="B181" s="28"/>
      <c r="C181" s="28"/>
      <c r="E181" s="1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10" customFormat="1">
      <c r="A182" s="1"/>
      <c r="B182" s="28"/>
      <c r="C182" s="28"/>
      <c r="E182" s="1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10" customFormat="1">
      <c r="A183" s="1"/>
      <c r="B183" s="28"/>
      <c r="C183" s="28"/>
      <c r="E183" s="1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10" customFormat="1">
      <c r="A184" s="1"/>
      <c r="B184" s="28"/>
      <c r="C184" s="28"/>
      <c r="E184" s="1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10" customFormat="1">
      <c r="A185" s="1"/>
      <c r="B185" s="28"/>
      <c r="C185" s="28"/>
      <c r="E185" s="1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10" customFormat="1">
      <c r="A186" s="1"/>
      <c r="B186" s="28"/>
      <c r="C186" s="28"/>
      <c r="E186" s="1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10" customFormat="1">
      <c r="A187" s="1"/>
      <c r="B187" s="28"/>
      <c r="C187" s="28"/>
      <c r="E187" s="1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10" customFormat="1">
      <c r="A188" s="1"/>
      <c r="B188" s="28"/>
      <c r="C188" s="28"/>
      <c r="E188" s="1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10" customFormat="1">
      <c r="A189" s="1"/>
      <c r="B189" s="28"/>
      <c r="C189" s="28"/>
      <c r="E189" s="1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10" customFormat="1">
      <c r="A190" s="1"/>
      <c r="B190" s="28"/>
      <c r="C190" s="28"/>
      <c r="E190" s="1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10" customFormat="1">
      <c r="A191" s="1"/>
      <c r="B191" s="28"/>
      <c r="C191" s="28"/>
      <c r="E191" s="1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10" customFormat="1">
      <c r="A192" s="1"/>
      <c r="B192" s="28"/>
      <c r="C192" s="28"/>
      <c r="E192" s="1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10" customFormat="1">
      <c r="A193" s="1"/>
      <c r="B193" s="28"/>
      <c r="C193" s="28"/>
      <c r="E193" s="1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10" customFormat="1">
      <c r="A194" s="1"/>
      <c r="B194" s="28"/>
      <c r="C194" s="28"/>
      <c r="E194" s="1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10" customFormat="1">
      <c r="A195" s="1"/>
      <c r="B195" s="28"/>
      <c r="C195" s="28"/>
      <c r="E195" s="1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10" customFormat="1">
      <c r="A196" s="1"/>
      <c r="B196" s="28"/>
      <c r="C196" s="28"/>
      <c r="E196" s="1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10" customFormat="1">
      <c r="A197" s="1"/>
      <c r="B197" s="28"/>
      <c r="C197" s="28"/>
      <c r="E197" s="1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10" customFormat="1">
      <c r="A198" s="1"/>
      <c r="B198" s="28"/>
      <c r="C198" s="28"/>
      <c r="E198" s="1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10" customFormat="1">
      <c r="A199" s="1"/>
      <c r="B199" s="28"/>
      <c r="C199" s="28"/>
      <c r="E199" s="1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10" customFormat="1">
      <c r="A200" s="1"/>
      <c r="B200" s="28"/>
      <c r="C200" s="28"/>
      <c r="E200" s="1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10" customFormat="1">
      <c r="A201" s="1"/>
      <c r="B201" s="28"/>
      <c r="C201" s="28"/>
      <c r="E201" s="1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10" customFormat="1">
      <c r="A202" s="1"/>
      <c r="B202" s="28"/>
      <c r="C202" s="28"/>
      <c r="E202" s="1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10" customFormat="1">
      <c r="A203" s="1"/>
      <c r="B203" s="28"/>
      <c r="C203" s="28"/>
      <c r="E203" s="1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10" customFormat="1">
      <c r="A204" s="1"/>
      <c r="B204" s="28"/>
      <c r="C204" s="28"/>
      <c r="E204" s="1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10" customFormat="1">
      <c r="A205" s="1"/>
      <c r="B205" s="28"/>
      <c r="C205" s="28"/>
      <c r="E205" s="1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s="10" customFormat="1">
      <c r="A206" s="1"/>
      <c r="B206" s="28"/>
      <c r="C206" s="28"/>
      <c r="E206" s="1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s="10" customFormat="1">
      <c r="A207" s="1"/>
      <c r="B207" s="28"/>
      <c r="C207" s="28"/>
      <c r="E207" s="1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s="10" customFormat="1">
      <c r="A208" s="1"/>
      <c r="B208" s="28"/>
      <c r="C208" s="28"/>
      <c r="E208" s="1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s="10" customFormat="1">
      <c r="A209" s="1"/>
      <c r="B209" s="28"/>
      <c r="C209" s="28"/>
      <c r="E209" s="1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s="10" customFormat="1">
      <c r="A210" s="1"/>
      <c r="B210" s="28"/>
      <c r="C210" s="28"/>
      <c r="E210" s="1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s="10" customFormat="1">
      <c r="A211" s="1"/>
      <c r="B211" s="28"/>
      <c r="C211" s="28"/>
      <c r="E211" s="1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s="10" customFormat="1">
      <c r="A212" s="1"/>
      <c r="B212" s="28"/>
      <c r="C212" s="28"/>
      <c r="E212" s="1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s="10" customFormat="1">
      <c r="A213" s="1"/>
      <c r="B213" s="28"/>
      <c r="C213" s="28"/>
      <c r="E213" s="1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s="10" customFormat="1">
      <c r="A214" s="1"/>
      <c r="B214" s="28"/>
      <c r="C214" s="28"/>
      <c r="E214" s="1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s="10" customFormat="1">
      <c r="A215" s="1"/>
      <c r="B215" s="28"/>
      <c r="C215" s="28"/>
      <c r="E215" s="1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s="10" customFormat="1">
      <c r="A216" s="1"/>
      <c r="B216" s="28"/>
      <c r="C216" s="28"/>
      <c r="E216" s="1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s="10" customFormat="1">
      <c r="A217" s="1"/>
      <c r="B217" s="28"/>
      <c r="C217" s="28"/>
      <c r="E217" s="1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10" customFormat="1">
      <c r="A218" s="1"/>
      <c r="B218" s="28"/>
      <c r="C218" s="28"/>
      <c r="E218" s="1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s="10" customFormat="1">
      <c r="A219" s="1"/>
      <c r="B219" s="28"/>
      <c r="C219" s="28"/>
      <c r="E219" s="1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s="10" customFormat="1">
      <c r="A220" s="1"/>
      <c r="B220" s="28"/>
      <c r="C220" s="28"/>
      <c r="E220" s="1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s="10" customFormat="1">
      <c r="A221" s="1"/>
      <c r="B221" s="28"/>
      <c r="C221" s="28"/>
      <c r="E221" s="1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s="10" customFormat="1">
      <c r="A222" s="1"/>
      <c r="B222" s="28"/>
      <c r="C222" s="28"/>
      <c r="E222" s="1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s="10" customFormat="1">
      <c r="A223" s="1"/>
      <c r="B223" s="28"/>
      <c r="C223" s="28"/>
      <c r="E223" s="1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s="10" customFormat="1">
      <c r="A224" s="1"/>
      <c r="B224" s="28"/>
      <c r="C224" s="28"/>
      <c r="E224" s="1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s="10" customFormat="1">
      <c r="A225" s="1"/>
      <c r="B225" s="28"/>
      <c r="C225" s="28"/>
      <c r="E225" s="1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s="10" customFormat="1">
      <c r="A226" s="1"/>
      <c r="B226" s="28"/>
      <c r="C226" s="28"/>
      <c r="E226" s="1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s="10" customFormat="1">
      <c r="A227" s="1"/>
      <c r="B227" s="28"/>
      <c r="C227" s="28"/>
      <c r="E227" s="1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s="10" customFormat="1">
      <c r="A228" s="1"/>
      <c r="B228" s="28"/>
      <c r="C228" s="28"/>
      <c r="E228" s="1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s="10" customFormat="1">
      <c r="A229" s="1"/>
      <c r="B229" s="28"/>
      <c r="C229" s="28"/>
      <c r="E229" s="1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s="10" customFormat="1">
      <c r="A230" s="1"/>
      <c r="B230" s="28"/>
      <c r="C230" s="28"/>
      <c r="E230" s="1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s="10" customFormat="1">
      <c r="A231" s="1"/>
      <c r="B231" s="28"/>
      <c r="C231" s="28"/>
      <c r="E231" s="1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s="10" customFormat="1">
      <c r="A232" s="1"/>
      <c r="B232" s="28"/>
      <c r="C232" s="28"/>
      <c r="E232" s="1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s="10" customFormat="1">
      <c r="A233" s="1"/>
      <c r="B233" s="28"/>
      <c r="C233" s="28"/>
      <c r="E233" s="1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s="10" customFormat="1">
      <c r="A234" s="1"/>
      <c r="B234" s="28"/>
      <c r="C234" s="28"/>
      <c r="E234" s="1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s="10" customFormat="1">
      <c r="A235" s="1"/>
      <c r="B235" s="28"/>
      <c r="C235" s="28"/>
      <c r="E235" s="1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DEB42-06B0-470F-A988-2F87192D26CD}">
  <sheetPr>
    <tabColor theme="0" tint="-0.14999847407452621"/>
  </sheetPr>
  <dimension ref="A1:Q65"/>
  <sheetViews>
    <sheetView zoomScaleNormal="100" workbookViewId="0">
      <selection activeCell="M25" sqref="M25"/>
    </sheetView>
  </sheetViews>
  <sheetFormatPr defaultColWidth="7.75" defaultRowHeight="12.75"/>
  <cols>
    <col min="1" max="1" width="1.75" style="110" customWidth="1"/>
    <col min="2" max="2" width="14.625" style="110" customWidth="1"/>
    <col min="3" max="7" width="11.875" style="110" customWidth="1"/>
    <col min="8" max="16384" width="7.75" style="110"/>
  </cols>
  <sheetData>
    <row r="1" spans="1:17" s="122" customFormat="1">
      <c r="A1" s="122" t="s">
        <v>395</v>
      </c>
      <c r="B1" s="123" t="s">
        <v>392</v>
      </c>
      <c r="C1" s="254"/>
      <c r="D1" s="256"/>
      <c r="E1" s="255"/>
      <c r="F1" s="256"/>
      <c r="G1" s="255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s="109" customFormat="1">
      <c r="B2" s="109" t="s">
        <v>318</v>
      </c>
    </row>
    <row r="3" spans="1:17" s="112" customFormat="1" ht="69" customHeight="1">
      <c r="B3" s="266" t="s">
        <v>73</v>
      </c>
      <c r="C3" s="341" t="s">
        <v>74</v>
      </c>
      <c r="D3" s="267" t="s">
        <v>217</v>
      </c>
      <c r="E3" s="268" t="s">
        <v>232</v>
      </c>
      <c r="F3" s="269" t="s">
        <v>233</v>
      </c>
      <c r="G3" s="265" t="s">
        <v>389</v>
      </c>
      <c r="H3" s="111"/>
    </row>
    <row r="4" spans="1:17">
      <c r="B4" s="342">
        <v>1</v>
      </c>
      <c r="C4" s="343">
        <f>'1P'!D34</f>
        <v>192.40000000000003</v>
      </c>
      <c r="D4" s="343">
        <f>C4</f>
        <v>192.40000000000003</v>
      </c>
      <c r="E4" s="344">
        <v>0</v>
      </c>
      <c r="F4" s="345">
        <v>0</v>
      </c>
      <c r="G4" s="346">
        <f>C4*$C$18++D4*$D$18+E4*$E$18+F4*$F$18</f>
        <v>48292.400000000009</v>
      </c>
    </row>
    <row r="5" spans="1:17">
      <c r="B5" s="113">
        <v>2</v>
      </c>
      <c r="C5" s="114">
        <f>'2P'!B42</f>
        <v>355.4</v>
      </c>
      <c r="D5" s="114">
        <f>C5</f>
        <v>355.4</v>
      </c>
      <c r="E5" s="115">
        <f>'2 S'!B45</f>
        <v>131.4</v>
      </c>
      <c r="F5" s="116">
        <v>0</v>
      </c>
      <c r="G5" s="117">
        <f t="shared" ref="G5:G16" si="0">C5*$C$18++D5*$D$18+E5*$E$18+F5*$F$18</f>
        <v>95906.799999999988</v>
      </c>
    </row>
    <row r="6" spans="1:17">
      <c r="B6" s="113">
        <v>11</v>
      </c>
      <c r="C6" s="114">
        <f>'11P'!D45</f>
        <v>323.2</v>
      </c>
      <c r="D6" s="114">
        <f>'11P'!D46</f>
        <v>213.2</v>
      </c>
      <c r="E6" s="115">
        <v>0</v>
      </c>
      <c r="F6" s="116">
        <v>0</v>
      </c>
      <c r="G6" s="117">
        <f t="shared" si="0"/>
        <v>73863.199999999997</v>
      </c>
    </row>
    <row r="7" spans="1:17">
      <c r="B7" s="113">
        <v>12</v>
      </c>
      <c r="C7" s="114">
        <f>'12P'!D25</f>
        <v>94.800000000000011</v>
      </c>
      <c r="D7" s="114">
        <v>0</v>
      </c>
      <c r="E7" s="115">
        <v>0</v>
      </c>
      <c r="F7" s="116">
        <v>0</v>
      </c>
      <c r="G7" s="117">
        <f t="shared" si="0"/>
        <v>17538.000000000004</v>
      </c>
    </row>
    <row r="8" spans="1:17">
      <c r="B8" s="113">
        <v>13</v>
      </c>
      <c r="C8" s="114">
        <f>'13P'!D39</f>
        <v>233.40000000000003</v>
      </c>
      <c r="D8" s="114">
        <f>'13P'!D40</f>
        <v>154.80000000000001</v>
      </c>
      <c r="E8" s="115">
        <v>0</v>
      </c>
      <c r="F8" s="116">
        <v>0</v>
      </c>
      <c r="G8" s="117">
        <f t="shared" si="0"/>
        <v>53395.80000000001</v>
      </c>
    </row>
    <row r="9" spans="1:17">
      <c r="B9" s="113">
        <v>14</v>
      </c>
      <c r="C9" s="114">
        <f>'14P'!D47</f>
        <v>96</v>
      </c>
      <c r="D9" s="114">
        <v>0</v>
      </c>
      <c r="E9" s="115">
        <v>0</v>
      </c>
      <c r="F9" s="116">
        <v>0</v>
      </c>
      <c r="G9" s="117">
        <f t="shared" si="0"/>
        <v>17760</v>
      </c>
    </row>
    <row r="10" spans="1:17">
      <c r="B10" s="113">
        <v>15</v>
      </c>
      <c r="C10" s="114">
        <f>'15P'!D53</f>
        <v>93.3</v>
      </c>
      <c r="D10" s="114">
        <v>0</v>
      </c>
      <c r="E10" s="115">
        <v>0</v>
      </c>
      <c r="F10" s="116">
        <v>0</v>
      </c>
      <c r="G10" s="117">
        <f t="shared" si="0"/>
        <v>17260.5</v>
      </c>
    </row>
    <row r="11" spans="1:17">
      <c r="B11" s="113">
        <v>16</v>
      </c>
      <c r="C11" s="114">
        <f>'16P'!D30</f>
        <v>158.80000000000001</v>
      </c>
      <c r="D11" s="114">
        <f>'16P'!D31</f>
        <v>123.20000000000002</v>
      </c>
      <c r="E11" s="115">
        <v>0</v>
      </c>
      <c r="F11" s="116">
        <v>0</v>
      </c>
      <c r="G11" s="117">
        <f t="shared" si="0"/>
        <v>37509.200000000004</v>
      </c>
    </row>
    <row r="12" spans="1:17">
      <c r="B12" s="113">
        <v>17</v>
      </c>
      <c r="C12" s="114">
        <f>'17P'!D39</f>
        <v>143.69999999999999</v>
      </c>
      <c r="D12" s="114">
        <v>0</v>
      </c>
      <c r="E12" s="115">
        <v>0</v>
      </c>
      <c r="F12" s="116">
        <v>0</v>
      </c>
      <c r="G12" s="117">
        <f t="shared" si="0"/>
        <v>26584.499999999996</v>
      </c>
    </row>
    <row r="13" spans="1:17">
      <c r="B13" s="113">
        <v>18</v>
      </c>
      <c r="C13" s="114">
        <f>'18P'!D40</f>
        <v>104.39999999999999</v>
      </c>
      <c r="D13" s="114">
        <v>0</v>
      </c>
      <c r="E13" s="115">
        <v>0</v>
      </c>
      <c r="F13" s="116">
        <v>0</v>
      </c>
      <c r="G13" s="117">
        <f t="shared" si="0"/>
        <v>19314</v>
      </c>
    </row>
    <row r="14" spans="1:17">
      <c r="B14" s="113">
        <v>19</v>
      </c>
      <c r="C14" s="114">
        <f>'19 P'!D35</f>
        <v>355.5</v>
      </c>
      <c r="D14" s="114">
        <f>C14</f>
        <v>355.5</v>
      </c>
      <c r="E14" s="115">
        <v>0</v>
      </c>
      <c r="F14" s="116">
        <v>0</v>
      </c>
      <c r="G14" s="117">
        <f t="shared" si="0"/>
        <v>89230.5</v>
      </c>
    </row>
    <row r="15" spans="1:17">
      <c r="B15" s="113" t="s">
        <v>179</v>
      </c>
      <c r="C15" s="114">
        <f>'G P'!B13</f>
        <v>15</v>
      </c>
      <c r="D15" s="114">
        <v>0</v>
      </c>
      <c r="E15" s="115">
        <v>0</v>
      </c>
      <c r="F15" s="116">
        <v>0</v>
      </c>
      <c r="G15" s="117">
        <f t="shared" si="0"/>
        <v>2775</v>
      </c>
    </row>
    <row r="16" spans="1:17">
      <c r="B16" s="113" t="s">
        <v>178</v>
      </c>
      <c r="C16" s="114">
        <f>'K P'!B19</f>
        <v>15.600000000000001</v>
      </c>
      <c r="D16" s="114">
        <v>0</v>
      </c>
      <c r="E16" s="115">
        <v>0</v>
      </c>
      <c r="F16" s="257">
        <v>0</v>
      </c>
      <c r="G16" s="258">
        <f t="shared" si="0"/>
        <v>2886.0000000000005</v>
      </c>
    </row>
    <row r="17" spans="2:8" s="123" customFormat="1">
      <c r="B17" s="118" t="s">
        <v>75</v>
      </c>
      <c r="C17" s="119">
        <f t="shared" ref="C17:G17" si="1">SUM(C4:C16)</f>
        <v>2181.5</v>
      </c>
      <c r="D17" s="119">
        <f t="shared" si="1"/>
        <v>1394.5</v>
      </c>
      <c r="E17" s="119">
        <f t="shared" si="1"/>
        <v>131.4</v>
      </c>
      <c r="F17" s="127">
        <f t="shared" si="1"/>
        <v>0</v>
      </c>
      <c r="G17" s="121">
        <f t="shared" si="1"/>
        <v>502315.9</v>
      </c>
      <c r="H17" s="122"/>
    </row>
    <row r="18" spans="2:8" s="125" customFormat="1" ht="25.5">
      <c r="B18" s="259" t="s">
        <v>394</v>
      </c>
      <c r="C18" s="347">
        <v>185</v>
      </c>
      <c r="D18" s="348">
        <v>66</v>
      </c>
      <c r="E18" s="348">
        <v>51</v>
      </c>
      <c r="F18" s="349">
        <v>63</v>
      </c>
      <c r="G18" s="350">
        <f>SUM(C18:F18)</f>
        <v>365</v>
      </c>
      <c r="H18" s="124"/>
    </row>
    <row r="19" spans="2:8" s="123" customFormat="1">
      <c r="B19" s="118" t="s">
        <v>76</v>
      </c>
      <c r="C19" s="126">
        <f>C17*C18</f>
        <v>403577.5</v>
      </c>
      <c r="D19" s="120">
        <f>D17*D18</f>
        <v>92037</v>
      </c>
      <c r="E19" s="120">
        <f>E17*E18</f>
        <v>6701.4000000000005</v>
      </c>
      <c r="F19" s="127">
        <f>F17*F18</f>
        <v>0</v>
      </c>
      <c r="G19" s="121">
        <f>SUM(C19:F19)</f>
        <v>502315.9</v>
      </c>
      <c r="H19" s="122"/>
    </row>
    <row r="20" spans="2:8">
      <c r="C20" s="128"/>
      <c r="D20" s="128"/>
      <c r="E20" s="128"/>
      <c r="F20" s="128"/>
      <c r="G20" s="128"/>
    </row>
    <row r="21" spans="2:8" s="109" customFormat="1">
      <c r="B21" s="109" t="s">
        <v>317</v>
      </c>
    </row>
    <row r="22" spans="2:8" s="112" customFormat="1" ht="69" customHeight="1">
      <c r="B22" s="266" t="s">
        <v>73</v>
      </c>
      <c r="C22" s="341" t="s">
        <v>74</v>
      </c>
      <c r="D22" s="267" t="s">
        <v>217</v>
      </c>
      <c r="E22" s="268" t="s">
        <v>232</v>
      </c>
      <c r="F22" s="269" t="s">
        <v>233</v>
      </c>
      <c r="G22" s="265" t="s">
        <v>389</v>
      </c>
      <c r="H22" s="111"/>
    </row>
    <row r="23" spans="2:8">
      <c r="B23" s="342">
        <v>1</v>
      </c>
      <c r="C23" s="343">
        <f>'1P'!D34</f>
        <v>192.40000000000003</v>
      </c>
      <c r="D23" s="343">
        <f>C23</f>
        <v>192.40000000000003</v>
      </c>
      <c r="E23" s="344">
        <v>0</v>
      </c>
      <c r="F23" s="345">
        <v>0</v>
      </c>
      <c r="G23" s="346">
        <f t="shared" ref="G23:G35" si="2">C23*$C$37++D23*$D$37+E23*$E$37+F23*$F$37</f>
        <v>48292.400000000009</v>
      </c>
    </row>
    <row r="24" spans="2:8">
      <c r="B24" s="113">
        <v>2</v>
      </c>
      <c r="C24" s="114">
        <f>'2P'!B42</f>
        <v>355.4</v>
      </c>
      <c r="D24" s="114">
        <f>C24</f>
        <v>355.4</v>
      </c>
      <c r="E24" s="115">
        <f>'2 S'!B45</f>
        <v>131.4</v>
      </c>
      <c r="F24" s="116">
        <v>0</v>
      </c>
      <c r="G24" s="117">
        <f t="shared" si="2"/>
        <v>95906.799999999988</v>
      </c>
    </row>
    <row r="25" spans="2:8">
      <c r="B25" s="113">
        <v>11</v>
      </c>
      <c r="C25" s="114">
        <f>'11P'!D45</f>
        <v>323.2</v>
      </c>
      <c r="D25" s="114">
        <f>'11P'!D46</f>
        <v>213.2</v>
      </c>
      <c r="E25" s="115">
        <v>0</v>
      </c>
      <c r="F25" s="116">
        <v>0</v>
      </c>
      <c r="G25" s="117">
        <f t="shared" si="2"/>
        <v>73863.199999999997</v>
      </c>
    </row>
    <row r="26" spans="2:8">
      <c r="B26" s="113">
        <v>12</v>
      </c>
      <c r="C26" s="114">
        <f>'12P'!D25</f>
        <v>94.800000000000011</v>
      </c>
      <c r="D26" s="114">
        <v>0</v>
      </c>
      <c r="E26" s="115">
        <v>0</v>
      </c>
      <c r="F26" s="116">
        <v>0</v>
      </c>
      <c r="G26" s="117">
        <f t="shared" si="2"/>
        <v>17538.000000000004</v>
      </c>
    </row>
    <row r="27" spans="2:8">
      <c r="B27" s="113">
        <v>13</v>
      </c>
      <c r="C27" s="114">
        <f>'13P'!D39</f>
        <v>233.40000000000003</v>
      </c>
      <c r="D27" s="114">
        <f>'13P'!D40</f>
        <v>154.80000000000001</v>
      </c>
      <c r="E27" s="115">
        <v>0</v>
      </c>
      <c r="F27" s="116">
        <v>0</v>
      </c>
      <c r="G27" s="117">
        <f t="shared" si="2"/>
        <v>53395.80000000001</v>
      </c>
    </row>
    <row r="28" spans="2:8">
      <c r="B28" s="113">
        <v>14</v>
      </c>
      <c r="C28" s="114">
        <f>'14P'!D47</f>
        <v>96</v>
      </c>
      <c r="D28" s="114">
        <v>0</v>
      </c>
      <c r="E28" s="115">
        <v>0</v>
      </c>
      <c r="F28" s="116">
        <v>0</v>
      </c>
      <c r="G28" s="117">
        <f t="shared" si="2"/>
        <v>17760</v>
      </c>
    </row>
    <row r="29" spans="2:8">
      <c r="B29" s="113">
        <v>15</v>
      </c>
      <c r="C29" s="114">
        <f>'15P'!D53</f>
        <v>93.3</v>
      </c>
      <c r="D29" s="114">
        <v>0</v>
      </c>
      <c r="E29" s="115">
        <v>0</v>
      </c>
      <c r="F29" s="116">
        <v>0</v>
      </c>
      <c r="G29" s="117">
        <f t="shared" si="2"/>
        <v>17260.5</v>
      </c>
    </row>
    <row r="30" spans="2:8">
      <c r="B30" s="113">
        <v>16</v>
      </c>
      <c r="C30" s="114">
        <f>'16P'!D30</f>
        <v>158.80000000000001</v>
      </c>
      <c r="D30" s="114">
        <f>'16P'!D31</f>
        <v>123.20000000000002</v>
      </c>
      <c r="E30" s="115">
        <v>0</v>
      </c>
      <c r="F30" s="116">
        <v>0</v>
      </c>
      <c r="G30" s="117">
        <f t="shared" si="2"/>
        <v>37509.200000000004</v>
      </c>
    </row>
    <row r="31" spans="2:8">
      <c r="B31" s="113">
        <v>17</v>
      </c>
      <c r="C31" s="114">
        <f>'17P'!D39</f>
        <v>143.69999999999999</v>
      </c>
      <c r="D31" s="114">
        <v>0</v>
      </c>
      <c r="E31" s="115">
        <v>0</v>
      </c>
      <c r="F31" s="116">
        <v>0</v>
      </c>
      <c r="G31" s="117">
        <f t="shared" si="2"/>
        <v>26584.499999999996</v>
      </c>
    </row>
    <row r="32" spans="2:8">
      <c r="B32" s="113">
        <v>18</v>
      </c>
      <c r="C32" s="114">
        <f>'18P'!D40</f>
        <v>104.39999999999999</v>
      </c>
      <c r="D32" s="114">
        <v>0</v>
      </c>
      <c r="E32" s="115">
        <v>0</v>
      </c>
      <c r="F32" s="116">
        <v>0</v>
      </c>
      <c r="G32" s="117">
        <f t="shared" si="2"/>
        <v>19314</v>
      </c>
    </row>
    <row r="33" spans="2:8">
      <c r="B33" s="113">
        <v>19</v>
      </c>
      <c r="C33" s="114">
        <f>'19 P'!D36</f>
        <v>355.5</v>
      </c>
      <c r="D33" s="114">
        <f>C33</f>
        <v>355.5</v>
      </c>
      <c r="E33" s="115">
        <v>0</v>
      </c>
      <c r="F33" s="116">
        <v>0</v>
      </c>
      <c r="G33" s="117">
        <f t="shared" si="2"/>
        <v>89230.5</v>
      </c>
    </row>
    <row r="34" spans="2:8">
      <c r="B34" s="113" t="s">
        <v>179</v>
      </c>
      <c r="C34" s="114">
        <v>0</v>
      </c>
      <c r="D34" s="114">
        <v>0</v>
      </c>
      <c r="E34" s="115">
        <v>0</v>
      </c>
      <c r="F34" s="116">
        <v>0</v>
      </c>
      <c r="G34" s="117">
        <f t="shared" si="2"/>
        <v>0</v>
      </c>
    </row>
    <row r="35" spans="2:8">
      <c r="B35" s="113" t="s">
        <v>178</v>
      </c>
      <c r="C35" s="114">
        <v>0</v>
      </c>
      <c r="D35" s="114">
        <v>0</v>
      </c>
      <c r="E35" s="115">
        <v>0</v>
      </c>
      <c r="F35" s="257">
        <v>0</v>
      </c>
      <c r="G35" s="258">
        <f t="shared" si="2"/>
        <v>0</v>
      </c>
    </row>
    <row r="36" spans="2:8" s="123" customFormat="1">
      <c r="B36" s="118" t="s">
        <v>75</v>
      </c>
      <c r="C36" s="119">
        <f>SUM(C23:C35)</f>
        <v>2150.9</v>
      </c>
      <c r="D36" s="119">
        <f>SUM(D23:D35)</f>
        <v>1394.5</v>
      </c>
      <c r="E36" s="119">
        <f>SUM(E23:E35)</f>
        <v>131.4</v>
      </c>
      <c r="F36" s="127">
        <f>SUM(F23:F35)</f>
        <v>0</v>
      </c>
      <c r="G36" s="121">
        <f>SUM(G23:G35)</f>
        <v>496654.9</v>
      </c>
      <c r="H36" s="122"/>
    </row>
    <row r="37" spans="2:8" s="125" customFormat="1" ht="25.5">
      <c r="B37" s="259" t="s">
        <v>394</v>
      </c>
      <c r="C37" s="352">
        <v>185</v>
      </c>
      <c r="D37" s="353">
        <v>66</v>
      </c>
      <c r="E37" s="353">
        <v>51</v>
      </c>
      <c r="F37" s="354">
        <v>63</v>
      </c>
      <c r="G37" s="350">
        <f>SUM(C37:F37)</f>
        <v>365</v>
      </c>
      <c r="H37" s="124"/>
    </row>
    <row r="38" spans="2:8" s="123" customFormat="1">
      <c r="B38" s="118" t="s">
        <v>76</v>
      </c>
      <c r="C38" s="126">
        <f>C36*C37</f>
        <v>397916.5</v>
      </c>
      <c r="D38" s="120">
        <f>D36*D37</f>
        <v>92037</v>
      </c>
      <c r="E38" s="120">
        <f>E36*E37</f>
        <v>6701.4000000000005</v>
      </c>
      <c r="F38" s="127">
        <f>F36*F37</f>
        <v>0</v>
      </c>
      <c r="G38" s="121">
        <f>SUM(C38:F38)</f>
        <v>496654.9</v>
      </c>
      <c r="H38" s="122"/>
    </row>
    <row r="40" spans="2:8" s="109" customFormat="1">
      <c r="B40" s="109" t="s">
        <v>316</v>
      </c>
    </row>
    <row r="41" spans="2:8" s="112" customFormat="1" ht="69" customHeight="1">
      <c r="B41" s="266" t="s">
        <v>73</v>
      </c>
      <c r="C41" s="341" t="s">
        <v>74</v>
      </c>
      <c r="D41" s="267" t="s">
        <v>217</v>
      </c>
      <c r="E41" s="268" t="s">
        <v>232</v>
      </c>
      <c r="F41" s="269" t="s">
        <v>233</v>
      </c>
      <c r="G41" s="265" t="s">
        <v>389</v>
      </c>
      <c r="H41" s="111"/>
    </row>
    <row r="42" spans="2:8">
      <c r="B42" s="342">
        <v>1</v>
      </c>
      <c r="C42" s="343">
        <v>0</v>
      </c>
      <c r="D42" s="343">
        <f>C42</f>
        <v>0</v>
      </c>
      <c r="E42" s="344">
        <v>0</v>
      </c>
      <c r="F42" s="345">
        <v>0</v>
      </c>
      <c r="G42" s="346">
        <f t="shared" ref="G42:G54" si="3">C42*$C$56++D42*$D$56+E42*$E$56+F42*$F$56</f>
        <v>0</v>
      </c>
    </row>
    <row r="43" spans="2:8">
      <c r="B43" s="113">
        <v>2</v>
      </c>
      <c r="C43" s="114">
        <v>0</v>
      </c>
      <c r="D43" s="114">
        <f>C43</f>
        <v>0</v>
      </c>
      <c r="E43" s="115">
        <v>0</v>
      </c>
      <c r="F43" s="116">
        <v>0</v>
      </c>
      <c r="G43" s="117">
        <f t="shared" si="3"/>
        <v>0</v>
      </c>
    </row>
    <row r="44" spans="2:8">
      <c r="B44" s="113">
        <v>11</v>
      </c>
      <c r="C44" s="114">
        <v>0</v>
      </c>
      <c r="D44" s="114">
        <v>0</v>
      </c>
      <c r="E44" s="115">
        <v>0</v>
      </c>
      <c r="F44" s="116">
        <v>0</v>
      </c>
      <c r="G44" s="117">
        <f t="shared" si="3"/>
        <v>0</v>
      </c>
    </row>
    <row r="45" spans="2:8">
      <c r="B45" s="113">
        <v>12</v>
      </c>
      <c r="C45" s="114">
        <v>0</v>
      </c>
      <c r="D45" s="114">
        <v>0</v>
      </c>
      <c r="E45" s="115">
        <v>0</v>
      </c>
      <c r="F45" s="116">
        <v>0</v>
      </c>
      <c r="G45" s="117">
        <f t="shared" si="3"/>
        <v>0</v>
      </c>
    </row>
    <row r="46" spans="2:8">
      <c r="B46" s="113">
        <v>13</v>
      </c>
      <c r="C46" s="114">
        <v>0</v>
      </c>
      <c r="D46" s="114">
        <v>0</v>
      </c>
      <c r="E46" s="115">
        <v>0</v>
      </c>
      <c r="F46" s="116">
        <v>0</v>
      </c>
      <c r="G46" s="117">
        <f t="shared" si="3"/>
        <v>0</v>
      </c>
    </row>
    <row r="47" spans="2:8">
      <c r="B47" s="113">
        <v>14</v>
      </c>
      <c r="C47" s="114">
        <v>0</v>
      </c>
      <c r="D47" s="114">
        <v>0</v>
      </c>
      <c r="E47" s="115">
        <v>0</v>
      </c>
      <c r="F47" s="116">
        <v>0</v>
      </c>
      <c r="G47" s="117">
        <f t="shared" si="3"/>
        <v>0</v>
      </c>
    </row>
    <row r="48" spans="2:8">
      <c r="B48" s="113">
        <v>15</v>
      </c>
      <c r="C48" s="114">
        <v>0</v>
      </c>
      <c r="D48" s="114">
        <v>0</v>
      </c>
      <c r="E48" s="115">
        <v>0</v>
      </c>
      <c r="F48" s="116">
        <v>0</v>
      </c>
      <c r="G48" s="117">
        <f t="shared" si="3"/>
        <v>0</v>
      </c>
    </row>
    <row r="49" spans="2:8">
      <c r="B49" s="113">
        <v>16</v>
      </c>
      <c r="C49" s="114">
        <v>0</v>
      </c>
      <c r="D49" s="114">
        <v>0</v>
      </c>
      <c r="E49" s="115">
        <v>0</v>
      </c>
      <c r="F49" s="116">
        <v>0</v>
      </c>
      <c r="G49" s="117">
        <f t="shared" si="3"/>
        <v>0</v>
      </c>
    </row>
    <row r="50" spans="2:8">
      <c r="B50" s="113">
        <v>17</v>
      </c>
      <c r="C50" s="114">
        <v>0</v>
      </c>
      <c r="D50" s="114">
        <v>0</v>
      </c>
      <c r="E50" s="115">
        <v>0</v>
      </c>
      <c r="F50" s="116">
        <v>0</v>
      </c>
      <c r="G50" s="117">
        <f t="shared" si="3"/>
        <v>0</v>
      </c>
    </row>
    <row r="51" spans="2:8">
      <c r="B51" s="113">
        <v>18</v>
      </c>
      <c r="C51" s="114">
        <v>0</v>
      </c>
      <c r="D51" s="114">
        <v>0</v>
      </c>
      <c r="E51" s="115">
        <v>0</v>
      </c>
      <c r="F51" s="116">
        <v>0</v>
      </c>
      <c r="G51" s="117">
        <f t="shared" si="3"/>
        <v>0</v>
      </c>
    </row>
    <row r="52" spans="2:8">
      <c r="B52" s="113">
        <v>19</v>
      </c>
      <c r="C52" s="114" t="e">
        <f>'19 P'!#REF!</f>
        <v>#REF!</v>
      </c>
      <c r="D52" s="114" t="e">
        <f>C52</f>
        <v>#REF!</v>
      </c>
      <c r="E52" s="115">
        <v>0</v>
      </c>
      <c r="F52" s="116">
        <v>0</v>
      </c>
      <c r="G52" s="117" t="e">
        <f t="shared" si="3"/>
        <v>#REF!</v>
      </c>
    </row>
    <row r="53" spans="2:8">
      <c r="B53" s="113" t="s">
        <v>179</v>
      </c>
      <c r="C53" s="114">
        <f>'G P'!B13</f>
        <v>15</v>
      </c>
      <c r="D53" s="114">
        <v>0</v>
      </c>
      <c r="E53" s="115">
        <v>0</v>
      </c>
      <c r="F53" s="116">
        <v>0</v>
      </c>
      <c r="G53" s="117">
        <f t="shared" si="3"/>
        <v>2745</v>
      </c>
    </row>
    <row r="54" spans="2:8">
      <c r="B54" s="113" t="s">
        <v>178</v>
      </c>
      <c r="C54" s="114">
        <f>'K P'!B19</f>
        <v>15.600000000000001</v>
      </c>
      <c r="D54" s="114">
        <v>0</v>
      </c>
      <c r="E54" s="115">
        <v>0</v>
      </c>
      <c r="F54" s="257">
        <v>0</v>
      </c>
      <c r="G54" s="258">
        <f t="shared" si="3"/>
        <v>2854.8</v>
      </c>
    </row>
    <row r="55" spans="2:8" s="123" customFormat="1">
      <c r="B55" s="118" t="s">
        <v>75</v>
      </c>
      <c r="C55" s="119" t="e">
        <f>SUM(C42:C54)</f>
        <v>#REF!</v>
      </c>
      <c r="D55" s="119" t="e">
        <f>SUM(D42:D54)</f>
        <v>#REF!</v>
      </c>
      <c r="E55" s="119">
        <f>SUM(E42:E54)</f>
        <v>0</v>
      </c>
      <c r="F55" s="127">
        <f>SUM(F42:F54)</f>
        <v>0</v>
      </c>
      <c r="G55" s="121" t="e">
        <f>SUM(G42:G54)</f>
        <v>#REF!</v>
      </c>
      <c r="H55" s="122"/>
    </row>
    <row r="56" spans="2:8" s="125" customFormat="1" ht="25.5">
      <c r="B56" s="259" t="s">
        <v>315</v>
      </c>
      <c r="C56" s="352">
        <v>183</v>
      </c>
      <c r="D56" s="353">
        <v>69</v>
      </c>
      <c r="E56" s="353">
        <v>52</v>
      </c>
      <c r="F56" s="354">
        <v>61</v>
      </c>
      <c r="G56" s="350">
        <f>SUM(C56:F56)</f>
        <v>365</v>
      </c>
      <c r="H56" s="124"/>
    </row>
    <row r="57" spans="2:8" s="123" customFormat="1">
      <c r="B57" s="118" t="s">
        <v>76</v>
      </c>
      <c r="C57" s="126" t="e">
        <f>C55*C56</f>
        <v>#REF!</v>
      </c>
      <c r="D57" s="120" t="e">
        <f>D55*D56</f>
        <v>#REF!</v>
      </c>
      <c r="E57" s="120">
        <f>E55*E56</f>
        <v>0</v>
      </c>
      <c r="F57" s="127">
        <f>F55*F56</f>
        <v>0</v>
      </c>
      <c r="G57" s="121" t="e">
        <f>SUM(C57:F57)</f>
        <v>#REF!</v>
      </c>
      <c r="H57" s="122"/>
    </row>
    <row r="59" spans="2:8" s="351" customFormat="1" ht="16.5">
      <c r="B59" s="355"/>
    </row>
    <row r="60" spans="2:8" s="351" customFormat="1" ht="16.5">
      <c r="B60" s="355"/>
    </row>
    <row r="61" spans="2:8" s="351" customFormat="1" ht="16.5">
      <c r="B61" s="355"/>
    </row>
    <row r="62" spans="2:8" customFormat="1" ht="14.25">
      <c r="B62" s="356"/>
    </row>
    <row r="63" spans="2:8" customFormat="1" ht="14.25">
      <c r="B63" s="356"/>
    </row>
    <row r="64" spans="2:8" customFormat="1" ht="14.25">
      <c r="B64" s="356"/>
    </row>
    <row r="65" spans="2:2" customFormat="1" ht="14.25">
      <c r="B65" s="356"/>
    </row>
  </sheetData>
  <pageMargins left="0.31496062992125984" right="0.19685039370078741" top="0.19685039370078741" bottom="0.19685039370078741" header="0.31496062992125984" footer="0.31496062992125984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93804-FD56-49DE-B28B-C5DB2F515501}">
  <sheetPr>
    <tabColor rgb="FFFFC000"/>
  </sheetPr>
  <dimension ref="A1:P68"/>
  <sheetViews>
    <sheetView topLeftCell="A17" zoomScaleNormal="100" workbookViewId="0">
      <selection activeCell="F24" sqref="F24:F37"/>
    </sheetView>
  </sheetViews>
  <sheetFormatPr defaultColWidth="7.75" defaultRowHeight="12.75"/>
  <cols>
    <col min="1" max="1" width="14.625" style="110" customWidth="1"/>
    <col min="2" max="6" width="11.875" style="110" customWidth="1"/>
    <col min="7" max="16384" width="7.75" style="110"/>
  </cols>
  <sheetData>
    <row r="1" spans="1:16" s="122" customFormat="1">
      <c r="A1" s="123" t="s">
        <v>392</v>
      </c>
      <c r="B1" s="254"/>
      <c r="C1" s="256"/>
      <c r="D1" s="255"/>
      <c r="E1" s="256"/>
      <c r="F1" s="255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s="109" customFormat="1">
      <c r="A2" s="109" t="s">
        <v>318</v>
      </c>
    </row>
    <row r="3" spans="1:16" s="112" customFormat="1" ht="69" customHeight="1">
      <c r="A3" s="266" t="s">
        <v>73</v>
      </c>
      <c r="B3" s="341" t="s">
        <v>74</v>
      </c>
      <c r="C3" s="267" t="s">
        <v>217</v>
      </c>
      <c r="D3" s="268" t="s">
        <v>232</v>
      </c>
      <c r="E3" s="269" t="s">
        <v>233</v>
      </c>
      <c r="F3" s="265" t="s">
        <v>509</v>
      </c>
      <c r="G3" s="111"/>
    </row>
    <row r="4" spans="1:16">
      <c r="A4" s="342">
        <v>1</v>
      </c>
      <c r="B4" s="343">
        <f>'1P'!D34</f>
        <v>192.40000000000003</v>
      </c>
      <c r="C4" s="343">
        <f>B4</f>
        <v>192.40000000000003</v>
      </c>
      <c r="D4" s="344">
        <v>0</v>
      </c>
      <c r="E4" s="345">
        <v>0</v>
      </c>
      <c r="F4" s="346">
        <f t="shared" ref="F4:F14" si="0">B4*$B$19++C4*$C$19+D4*$D$19+E4*$E$19</f>
        <v>48292.400000000009</v>
      </c>
    </row>
    <row r="5" spans="1:16">
      <c r="A5" s="113">
        <v>2</v>
      </c>
      <c r="B5" s="114">
        <f>'2P'!B42</f>
        <v>355.4</v>
      </c>
      <c r="C5" s="114">
        <f>B5</f>
        <v>355.4</v>
      </c>
      <c r="D5" s="115">
        <f>'2 S'!B45</f>
        <v>131.4</v>
      </c>
      <c r="E5" s="116">
        <v>0</v>
      </c>
      <c r="F5" s="117">
        <f t="shared" si="0"/>
        <v>95906.799999999988</v>
      </c>
    </row>
    <row r="6" spans="1:16">
      <c r="A6" s="113">
        <v>11</v>
      </c>
      <c r="B6" s="114">
        <f>'11P'!D45</f>
        <v>323.2</v>
      </c>
      <c r="C6" s="114">
        <f>'11P'!D46</f>
        <v>213.2</v>
      </c>
      <c r="D6" s="115">
        <v>0</v>
      </c>
      <c r="E6" s="116">
        <v>0</v>
      </c>
      <c r="F6" s="117">
        <f t="shared" si="0"/>
        <v>73973.2</v>
      </c>
    </row>
    <row r="7" spans="1:16">
      <c r="A7" s="113">
        <v>12</v>
      </c>
      <c r="B7" s="114">
        <f>'12P'!D25</f>
        <v>94.800000000000011</v>
      </c>
      <c r="C7" s="114">
        <v>0</v>
      </c>
      <c r="D7" s="115">
        <v>0</v>
      </c>
      <c r="E7" s="116">
        <v>0</v>
      </c>
      <c r="F7" s="117">
        <f t="shared" si="0"/>
        <v>17632.800000000003</v>
      </c>
    </row>
    <row r="8" spans="1:16">
      <c r="A8" s="113">
        <v>13</v>
      </c>
      <c r="B8" s="114">
        <f>'13P'!D39</f>
        <v>233.40000000000003</v>
      </c>
      <c r="C8" s="114">
        <f>'13P'!D40</f>
        <v>154.80000000000001</v>
      </c>
      <c r="D8" s="115">
        <v>0</v>
      </c>
      <c r="E8" s="116">
        <v>0</v>
      </c>
      <c r="F8" s="117">
        <f t="shared" si="0"/>
        <v>53474.400000000009</v>
      </c>
    </row>
    <row r="9" spans="1:16">
      <c r="A9" s="113">
        <v>14</v>
      </c>
      <c r="B9" s="114">
        <f>'14P'!D47</f>
        <v>96</v>
      </c>
      <c r="C9" s="114">
        <v>0</v>
      </c>
      <c r="D9" s="115">
        <v>0</v>
      </c>
      <c r="E9" s="116">
        <v>0</v>
      </c>
      <c r="F9" s="117">
        <f t="shared" si="0"/>
        <v>17856</v>
      </c>
    </row>
    <row r="10" spans="1:16">
      <c r="A10" s="113">
        <v>15</v>
      </c>
      <c r="B10" s="114">
        <f>'15P'!D53</f>
        <v>93.3</v>
      </c>
      <c r="C10" s="114">
        <v>0</v>
      </c>
      <c r="D10" s="115">
        <v>0</v>
      </c>
      <c r="E10" s="116">
        <v>0</v>
      </c>
      <c r="F10" s="117">
        <f t="shared" si="0"/>
        <v>17353.8</v>
      </c>
    </row>
    <row r="11" spans="1:16">
      <c r="A11" s="113">
        <v>16</v>
      </c>
      <c r="B11" s="114">
        <f>'16P'!D30</f>
        <v>158.80000000000001</v>
      </c>
      <c r="C11" s="114">
        <f>'16P'!D31</f>
        <v>123.20000000000002</v>
      </c>
      <c r="D11" s="115">
        <v>0</v>
      </c>
      <c r="E11" s="116">
        <v>0</v>
      </c>
      <c r="F11" s="117">
        <f t="shared" si="0"/>
        <v>37544.800000000003</v>
      </c>
    </row>
    <row r="12" spans="1:16">
      <c r="A12" s="113">
        <v>17</v>
      </c>
      <c r="B12" s="114">
        <f>'17P'!D39</f>
        <v>143.69999999999999</v>
      </c>
      <c r="C12" s="114">
        <v>0</v>
      </c>
      <c r="D12" s="115">
        <v>0</v>
      </c>
      <c r="E12" s="116">
        <v>0</v>
      </c>
      <c r="F12" s="117">
        <f t="shared" si="0"/>
        <v>26728.199999999997</v>
      </c>
    </row>
    <row r="13" spans="1:16">
      <c r="A13" s="113">
        <v>18</v>
      </c>
      <c r="B13" s="114">
        <f>'18P'!D40</f>
        <v>104.39999999999999</v>
      </c>
      <c r="C13" s="114">
        <v>0</v>
      </c>
      <c r="D13" s="115">
        <v>0</v>
      </c>
      <c r="E13" s="116">
        <v>0</v>
      </c>
      <c r="F13" s="117">
        <f t="shared" si="0"/>
        <v>19418.399999999998</v>
      </c>
    </row>
    <row r="14" spans="1:16">
      <c r="A14" s="113">
        <v>19</v>
      </c>
      <c r="B14" s="114">
        <f>'19 P'!D35</f>
        <v>355.5</v>
      </c>
      <c r="C14" s="114">
        <f>B14</f>
        <v>355.5</v>
      </c>
      <c r="D14" s="115">
        <v>0</v>
      </c>
      <c r="E14" s="116">
        <v>0</v>
      </c>
      <c r="F14" s="117">
        <f t="shared" si="0"/>
        <v>89230.5</v>
      </c>
    </row>
    <row r="15" spans="1:16">
      <c r="A15" s="113">
        <v>21</v>
      </c>
      <c r="B15" s="114">
        <f>'31 P'!D76</f>
        <v>1040.4000000000001</v>
      </c>
      <c r="C15" s="114">
        <f t="shared" ref="C15:C17" si="1">B15</f>
        <v>1040.4000000000001</v>
      </c>
      <c r="D15" s="114">
        <f>'31 S,N'!D76</f>
        <v>693.60000000000014</v>
      </c>
      <c r="E15" s="115">
        <f>$D15</f>
        <v>693.60000000000014</v>
      </c>
      <c r="F15" s="117">
        <f t="shared" ref="F15:F17" si="2">B15*$B$19++C15*$C$19+D15*$D$19+E15*$E$19</f>
        <v>340210.8</v>
      </c>
    </row>
    <row r="16" spans="1:16">
      <c r="A16" s="113">
        <v>22</v>
      </c>
      <c r="B16" s="114">
        <f>'32 P'!D64</f>
        <v>764.40000000000009</v>
      </c>
      <c r="C16" s="114">
        <f t="shared" si="1"/>
        <v>764.40000000000009</v>
      </c>
      <c r="D16" s="114">
        <f>'32 S,N'!D64</f>
        <v>509.6</v>
      </c>
      <c r="E16" s="115">
        <f>$D16</f>
        <v>509.6</v>
      </c>
      <c r="F16" s="117">
        <f t="shared" si="2"/>
        <v>249958.80000000005</v>
      </c>
    </row>
    <row r="17" spans="1:7">
      <c r="A17" s="113">
        <v>23</v>
      </c>
      <c r="B17" s="114">
        <f>'33 P'!D92</f>
        <v>1624.8</v>
      </c>
      <c r="C17" s="114">
        <f t="shared" si="1"/>
        <v>1624.8</v>
      </c>
      <c r="D17" s="114">
        <f>'33 S,N'!D92</f>
        <v>1083.2</v>
      </c>
      <c r="E17" s="115">
        <f>$D17</f>
        <v>1083.2</v>
      </c>
      <c r="F17" s="117">
        <f t="shared" si="2"/>
        <v>531309.6</v>
      </c>
    </row>
    <row r="18" spans="1:7" s="123" customFormat="1">
      <c r="A18" s="118" t="s">
        <v>75</v>
      </c>
      <c r="B18" s="119">
        <f t="shared" ref="B18:E18" si="3">SUM(B4:B17)</f>
        <v>5580.5</v>
      </c>
      <c r="C18" s="119">
        <f t="shared" si="3"/>
        <v>4824.1000000000004</v>
      </c>
      <c r="D18" s="119">
        <f>SUM(D4:D17)</f>
        <v>2417.8000000000002</v>
      </c>
      <c r="E18" s="119">
        <f t="shared" si="3"/>
        <v>2286.4000000000005</v>
      </c>
      <c r="F18" s="121">
        <f>SUM(F4:F17)</f>
        <v>1618890.5</v>
      </c>
      <c r="G18" s="122"/>
    </row>
    <row r="19" spans="1:7" s="125" customFormat="1" ht="25.5">
      <c r="A19" s="259" t="s">
        <v>394</v>
      </c>
      <c r="B19" s="347">
        <v>186</v>
      </c>
      <c r="C19" s="348">
        <v>65</v>
      </c>
      <c r="D19" s="348">
        <v>51</v>
      </c>
      <c r="E19" s="349">
        <v>63</v>
      </c>
      <c r="F19" s="350">
        <f>SUM(B19:E19)</f>
        <v>365</v>
      </c>
      <c r="G19" s="124"/>
    </row>
    <row r="20" spans="1:7" s="123" customFormat="1">
      <c r="A20" s="118" t="s">
        <v>76</v>
      </c>
      <c r="B20" s="126">
        <f>B18*B19</f>
        <v>1037973</v>
      </c>
      <c r="C20" s="120">
        <f>C18*C19</f>
        <v>313566.5</v>
      </c>
      <c r="D20" s="120">
        <f>D18*D19</f>
        <v>123307.8</v>
      </c>
      <c r="E20" s="127">
        <f>E18*E19</f>
        <v>144043.20000000004</v>
      </c>
      <c r="F20" s="121">
        <f>SUM(B20:E20)</f>
        <v>1618890.5</v>
      </c>
      <c r="G20" s="122"/>
    </row>
    <row r="21" spans="1:7">
      <c r="B21" s="128"/>
      <c r="C21" s="128"/>
      <c r="D21" s="128"/>
      <c r="E21" s="128"/>
      <c r="F21" s="128"/>
    </row>
    <row r="22" spans="1:7" s="109" customFormat="1">
      <c r="A22" s="109" t="s">
        <v>510</v>
      </c>
    </row>
    <row r="23" spans="1:7" s="112" customFormat="1" ht="69" customHeight="1">
      <c r="A23" s="266" t="s">
        <v>73</v>
      </c>
      <c r="B23" s="341" t="s">
        <v>74</v>
      </c>
      <c r="C23" s="267" t="s">
        <v>217</v>
      </c>
      <c r="D23" s="268" t="s">
        <v>232</v>
      </c>
      <c r="E23" s="269" t="s">
        <v>233</v>
      </c>
      <c r="F23" s="265" t="s">
        <v>509</v>
      </c>
      <c r="G23" s="111"/>
    </row>
    <row r="24" spans="1:7">
      <c r="A24" s="342">
        <v>1</v>
      </c>
      <c r="B24" s="343">
        <f>'1P'!D34</f>
        <v>192.40000000000003</v>
      </c>
      <c r="C24" s="343">
        <f>B24</f>
        <v>192.40000000000003</v>
      </c>
      <c r="D24" s="344">
        <v>0</v>
      </c>
      <c r="E24" s="345">
        <v>0</v>
      </c>
      <c r="F24" s="346">
        <f t="shared" ref="F24:F31" si="4">B24*$B$39++C24*$C$39+D24*$D$39+E24*$E$39</f>
        <v>48292.400000000009</v>
      </c>
    </row>
    <row r="25" spans="1:7">
      <c r="A25" s="113">
        <v>2</v>
      </c>
      <c r="B25" s="114">
        <f>'2P'!B42</f>
        <v>355.4</v>
      </c>
      <c r="C25" s="114">
        <f>B25</f>
        <v>355.4</v>
      </c>
      <c r="D25" s="115">
        <f>'2 S'!B45</f>
        <v>131.4</v>
      </c>
      <c r="E25" s="116">
        <v>0</v>
      </c>
      <c r="F25" s="117">
        <f t="shared" si="4"/>
        <v>95906.799999999988</v>
      </c>
    </row>
    <row r="26" spans="1:7">
      <c r="A26" s="113">
        <v>11</v>
      </c>
      <c r="B26" s="114">
        <f>'11P'!D45</f>
        <v>323.2</v>
      </c>
      <c r="C26" s="114">
        <f>'11P'!D46</f>
        <v>213.2</v>
      </c>
      <c r="D26" s="115">
        <v>0</v>
      </c>
      <c r="E26" s="116">
        <v>0</v>
      </c>
      <c r="F26" s="117">
        <f t="shared" si="4"/>
        <v>73973.2</v>
      </c>
    </row>
    <row r="27" spans="1:7">
      <c r="A27" s="113">
        <v>12</v>
      </c>
      <c r="B27" s="114">
        <f>'12P'!D25</f>
        <v>94.800000000000011</v>
      </c>
      <c r="C27" s="114">
        <v>0</v>
      </c>
      <c r="D27" s="115">
        <v>0</v>
      </c>
      <c r="E27" s="116">
        <v>0</v>
      </c>
      <c r="F27" s="117">
        <f t="shared" si="4"/>
        <v>17632.800000000003</v>
      </c>
    </row>
    <row r="28" spans="1:7">
      <c r="A28" s="113">
        <v>13</v>
      </c>
      <c r="B28" s="114">
        <f>'13P'!D39</f>
        <v>233.40000000000003</v>
      </c>
      <c r="C28" s="114">
        <f>'13P'!D40</f>
        <v>154.80000000000001</v>
      </c>
      <c r="D28" s="115">
        <v>0</v>
      </c>
      <c r="E28" s="116">
        <v>0</v>
      </c>
      <c r="F28" s="117">
        <f t="shared" si="4"/>
        <v>53474.400000000009</v>
      </c>
    </row>
    <row r="29" spans="1:7">
      <c r="A29" s="113">
        <v>14</v>
      </c>
      <c r="B29" s="114">
        <f>'14P'!D47</f>
        <v>96</v>
      </c>
      <c r="C29" s="114">
        <v>0</v>
      </c>
      <c r="D29" s="115">
        <v>0</v>
      </c>
      <c r="E29" s="116">
        <v>0</v>
      </c>
      <c r="F29" s="117">
        <f t="shared" si="4"/>
        <v>17856</v>
      </c>
    </row>
    <row r="30" spans="1:7">
      <c r="A30" s="113">
        <v>15</v>
      </c>
      <c r="B30" s="114">
        <f>'15P'!D53</f>
        <v>93.3</v>
      </c>
      <c r="C30" s="114">
        <v>0</v>
      </c>
      <c r="D30" s="115">
        <v>0</v>
      </c>
      <c r="E30" s="116">
        <v>0</v>
      </c>
      <c r="F30" s="117">
        <f t="shared" si="4"/>
        <v>17353.8</v>
      </c>
    </row>
    <row r="31" spans="1:7">
      <c r="A31" s="113">
        <v>16</v>
      </c>
      <c r="B31" s="114">
        <f>'16P'!D30</f>
        <v>158.80000000000001</v>
      </c>
      <c r="C31" s="114">
        <f>'16P'!D31</f>
        <v>123.20000000000002</v>
      </c>
      <c r="D31" s="115">
        <v>0</v>
      </c>
      <c r="E31" s="116">
        <v>0</v>
      </c>
      <c r="F31" s="117">
        <f t="shared" si="4"/>
        <v>37544.800000000003</v>
      </c>
    </row>
    <row r="32" spans="1:7">
      <c r="A32" s="113">
        <v>17</v>
      </c>
      <c r="B32" s="114">
        <f>'17P'!D39</f>
        <v>143.69999999999999</v>
      </c>
      <c r="C32" s="114">
        <v>0</v>
      </c>
      <c r="D32" s="115">
        <v>0</v>
      </c>
      <c r="E32" s="116">
        <v>0</v>
      </c>
      <c r="F32" s="117">
        <f t="shared" ref="F32:F36" si="5">B32*$B$39++C32*$C$39+D32*$D$39+E32*$E$39</f>
        <v>26728.199999999997</v>
      </c>
    </row>
    <row r="33" spans="1:7">
      <c r="A33" s="113">
        <v>18</v>
      </c>
      <c r="B33" s="114">
        <f>'18P'!D40</f>
        <v>104.39999999999999</v>
      </c>
      <c r="C33" s="114">
        <v>0</v>
      </c>
      <c r="D33" s="115">
        <v>0</v>
      </c>
      <c r="E33" s="116">
        <v>0</v>
      </c>
      <c r="F33" s="117">
        <f t="shared" si="5"/>
        <v>19418.399999999998</v>
      </c>
    </row>
    <row r="34" spans="1:7">
      <c r="A34" s="113">
        <v>19</v>
      </c>
      <c r="B34" s="114">
        <f>'19 P'!D36</f>
        <v>355.5</v>
      </c>
      <c r="C34" s="114">
        <f>B34</f>
        <v>355.5</v>
      </c>
      <c r="D34" s="115">
        <v>0</v>
      </c>
      <c r="E34" s="116">
        <v>0</v>
      </c>
      <c r="F34" s="117">
        <f t="shared" si="5"/>
        <v>89230.5</v>
      </c>
    </row>
    <row r="35" spans="1:7">
      <c r="A35" s="113">
        <v>21</v>
      </c>
      <c r="B35" s="114">
        <f>'31 P'!D82</f>
        <v>859.2</v>
      </c>
      <c r="C35" s="114">
        <f t="shared" ref="C35:C37" si="6">B35</f>
        <v>859.2</v>
      </c>
      <c r="D35" s="115">
        <f>'31 S,N'!D82</f>
        <v>572.79999999999995</v>
      </c>
      <c r="E35" s="116">
        <f>D35</f>
        <v>572.79999999999995</v>
      </c>
      <c r="F35" s="117">
        <f t="shared" si="5"/>
        <v>280958.40000000002</v>
      </c>
    </row>
    <row r="36" spans="1:7">
      <c r="A36" s="113">
        <v>22</v>
      </c>
      <c r="B36" s="114">
        <f>'32 P'!D68</f>
        <v>648</v>
      </c>
      <c r="C36" s="114">
        <f t="shared" si="6"/>
        <v>648</v>
      </c>
      <c r="D36" s="115">
        <f>'32 S,N'!D68</f>
        <v>432</v>
      </c>
      <c r="E36" s="116">
        <f t="shared" ref="E36:E37" si="7">D36</f>
        <v>432</v>
      </c>
      <c r="F36" s="117">
        <f t="shared" si="5"/>
        <v>211896</v>
      </c>
    </row>
    <row r="37" spans="1:7">
      <c r="A37" s="113">
        <v>23</v>
      </c>
      <c r="B37" s="114">
        <f>'33 P'!D98</f>
        <v>1523.9999999999998</v>
      </c>
      <c r="C37" s="114">
        <f t="shared" si="6"/>
        <v>1523.9999999999998</v>
      </c>
      <c r="D37" s="115">
        <f>'33 S,N'!D98</f>
        <v>1016</v>
      </c>
      <c r="E37" s="116">
        <f t="shared" si="7"/>
        <v>1016</v>
      </c>
      <c r="F37" s="258">
        <f>B37*$B$39++C37*$C$39+D37*$D$39+E37*$E$39</f>
        <v>498347.99999999994</v>
      </c>
    </row>
    <row r="38" spans="1:7" s="123" customFormat="1">
      <c r="A38" s="118" t="s">
        <v>75</v>
      </c>
      <c r="B38" s="119">
        <f>SUM(B24:B37)</f>
        <v>5182.1000000000004</v>
      </c>
      <c r="C38" s="119">
        <f>SUM(C24:C37)</f>
        <v>4425.7</v>
      </c>
      <c r="D38" s="119">
        <f>SUM(D24:D37)</f>
        <v>2152.1999999999998</v>
      </c>
      <c r="E38" s="127">
        <f>SUM(E24:E37)</f>
        <v>2020.8</v>
      </c>
      <c r="F38" s="121">
        <f>SUM(F24:F37)</f>
        <v>1488613.7</v>
      </c>
      <c r="G38" s="122"/>
    </row>
    <row r="39" spans="1:7" s="125" customFormat="1" ht="25.5">
      <c r="A39" s="259" t="s">
        <v>394</v>
      </c>
      <c r="B39" s="347">
        <v>186</v>
      </c>
      <c r="C39" s="348">
        <v>65</v>
      </c>
      <c r="D39" s="348">
        <v>51</v>
      </c>
      <c r="E39" s="349">
        <v>63</v>
      </c>
      <c r="F39" s="350">
        <f>SUM(B39:E39)</f>
        <v>365</v>
      </c>
      <c r="G39" s="124"/>
    </row>
    <row r="40" spans="1:7" s="123" customFormat="1">
      <c r="A40" s="118" t="s">
        <v>76</v>
      </c>
      <c r="B40" s="126">
        <f>B38*B39</f>
        <v>963870.60000000009</v>
      </c>
      <c r="C40" s="120">
        <f>C38*C39</f>
        <v>287670.5</v>
      </c>
      <c r="D40" s="120">
        <f>D38*D39</f>
        <v>109762.2</v>
      </c>
      <c r="E40" s="127">
        <f>E38*E39</f>
        <v>127310.39999999999</v>
      </c>
      <c r="F40" s="121">
        <f>SUM(B40:E40)</f>
        <v>1488613.7</v>
      </c>
      <c r="G40" s="122"/>
    </row>
    <row r="42" spans="1:7" s="109" customFormat="1">
      <c r="A42" s="109" t="s">
        <v>511</v>
      </c>
    </row>
    <row r="43" spans="1:7" s="112" customFormat="1" ht="69" customHeight="1">
      <c r="A43" s="266" t="s">
        <v>73</v>
      </c>
      <c r="B43" s="341" t="s">
        <v>74</v>
      </c>
      <c r="C43" s="267" t="s">
        <v>217</v>
      </c>
      <c r="D43" s="268" t="s">
        <v>232</v>
      </c>
      <c r="E43" s="269" t="s">
        <v>233</v>
      </c>
      <c r="F43" s="265" t="s">
        <v>509</v>
      </c>
      <c r="G43" s="111"/>
    </row>
    <row r="44" spans="1:7">
      <c r="A44" s="342">
        <v>1</v>
      </c>
      <c r="B44" s="343">
        <v>0</v>
      </c>
      <c r="C44" s="343">
        <f>B44</f>
        <v>0</v>
      </c>
      <c r="D44" s="344">
        <v>0</v>
      </c>
      <c r="E44" s="345">
        <v>0</v>
      </c>
      <c r="F44" s="346">
        <f t="shared" ref="F44:F52" si="8">B44*$B$59++C44*$C$59+D44*$D$59+E44*$E$59</f>
        <v>0</v>
      </c>
    </row>
    <row r="45" spans="1:7">
      <c r="A45" s="113">
        <v>2</v>
      </c>
      <c r="B45" s="114">
        <v>0</v>
      </c>
      <c r="C45" s="114">
        <f>B45</f>
        <v>0</v>
      </c>
      <c r="D45" s="115">
        <v>0</v>
      </c>
      <c r="E45" s="116">
        <v>0</v>
      </c>
      <c r="F45" s="117">
        <f t="shared" si="8"/>
        <v>0</v>
      </c>
    </row>
    <row r="46" spans="1:7">
      <c r="A46" s="113">
        <v>11</v>
      </c>
      <c r="B46" s="114">
        <v>0</v>
      </c>
      <c r="C46" s="114">
        <v>0</v>
      </c>
      <c r="D46" s="115">
        <v>0</v>
      </c>
      <c r="E46" s="116">
        <v>0</v>
      </c>
      <c r="F46" s="117">
        <f t="shared" si="8"/>
        <v>0</v>
      </c>
    </row>
    <row r="47" spans="1:7">
      <c r="A47" s="113">
        <v>12</v>
      </c>
      <c r="B47" s="114">
        <v>0</v>
      </c>
      <c r="C47" s="114">
        <v>0</v>
      </c>
      <c r="D47" s="115">
        <v>0</v>
      </c>
      <c r="E47" s="116">
        <v>0</v>
      </c>
      <c r="F47" s="117">
        <f t="shared" si="8"/>
        <v>0</v>
      </c>
    </row>
    <row r="48" spans="1:7">
      <c r="A48" s="113">
        <v>13</v>
      </c>
      <c r="B48" s="114">
        <v>0</v>
      </c>
      <c r="C48" s="114">
        <v>0</v>
      </c>
      <c r="D48" s="115">
        <v>0</v>
      </c>
      <c r="E48" s="116">
        <v>0</v>
      </c>
      <c r="F48" s="117">
        <f t="shared" si="8"/>
        <v>0</v>
      </c>
    </row>
    <row r="49" spans="1:10">
      <c r="A49" s="113">
        <v>14</v>
      </c>
      <c r="B49" s="114">
        <v>0</v>
      </c>
      <c r="C49" s="114">
        <v>0</v>
      </c>
      <c r="D49" s="115">
        <v>0</v>
      </c>
      <c r="E49" s="116">
        <v>0</v>
      </c>
      <c r="F49" s="117">
        <f t="shared" si="8"/>
        <v>0</v>
      </c>
      <c r="J49" s="110" t="s">
        <v>513</v>
      </c>
    </row>
    <row r="50" spans="1:10">
      <c r="A50" s="113">
        <v>15</v>
      </c>
      <c r="B50" s="114">
        <v>0</v>
      </c>
      <c r="C50" s="114">
        <v>0</v>
      </c>
      <c r="D50" s="115">
        <v>0</v>
      </c>
      <c r="E50" s="116">
        <v>0</v>
      </c>
      <c r="F50" s="117">
        <f t="shared" si="8"/>
        <v>0</v>
      </c>
    </row>
    <row r="51" spans="1:10">
      <c r="A51" s="113">
        <v>16</v>
      </c>
      <c r="B51" s="114">
        <v>0</v>
      </c>
      <c r="C51" s="114">
        <v>0</v>
      </c>
      <c r="D51" s="115">
        <v>0</v>
      </c>
      <c r="E51" s="116">
        <v>0</v>
      </c>
      <c r="F51" s="117">
        <f t="shared" si="8"/>
        <v>0</v>
      </c>
    </row>
    <row r="52" spans="1:10">
      <c r="A52" s="113">
        <v>17</v>
      </c>
      <c r="B52" s="114">
        <v>0</v>
      </c>
      <c r="C52" s="114">
        <v>0</v>
      </c>
      <c r="D52" s="115">
        <v>0</v>
      </c>
      <c r="E52" s="116">
        <v>0</v>
      </c>
      <c r="F52" s="117">
        <f t="shared" si="8"/>
        <v>0</v>
      </c>
    </row>
    <row r="53" spans="1:10">
      <c r="A53" s="113">
        <v>18</v>
      </c>
      <c r="B53" s="114">
        <v>0</v>
      </c>
      <c r="C53" s="114">
        <v>0</v>
      </c>
      <c r="D53" s="115">
        <v>0</v>
      </c>
      <c r="E53" s="116">
        <v>0</v>
      </c>
      <c r="F53" s="117">
        <f t="shared" ref="F53:F57" si="9">B53*$B$59++C53*$C$59+D53*$D$59+E53*$E$59</f>
        <v>0</v>
      </c>
    </row>
    <row r="54" spans="1:10">
      <c r="A54" s="113">
        <v>19</v>
      </c>
      <c r="B54" s="114">
        <v>0</v>
      </c>
      <c r="C54" s="114">
        <f>B54</f>
        <v>0</v>
      </c>
      <c r="D54" s="115">
        <v>0</v>
      </c>
      <c r="E54" s="116">
        <v>0</v>
      </c>
      <c r="F54" s="117">
        <f t="shared" si="9"/>
        <v>0</v>
      </c>
    </row>
    <row r="55" spans="1:10">
      <c r="A55" s="113">
        <v>21</v>
      </c>
      <c r="B55" s="114">
        <f>'31 P'!D81</f>
        <v>181.19999999999996</v>
      </c>
      <c r="C55" s="114">
        <f>B55</f>
        <v>181.19999999999996</v>
      </c>
      <c r="D55" s="115">
        <f>'31 S,N'!D81</f>
        <v>120.79999999999998</v>
      </c>
      <c r="E55" s="116">
        <f>D55</f>
        <v>120.79999999999998</v>
      </c>
      <c r="F55" s="117">
        <f t="shared" si="9"/>
        <v>59252.399999999987</v>
      </c>
    </row>
    <row r="56" spans="1:10">
      <c r="A56" s="113">
        <v>22</v>
      </c>
      <c r="B56" s="114">
        <f>'32 P'!D67</f>
        <v>116.4</v>
      </c>
      <c r="C56" s="114">
        <f t="shared" ref="C56:C57" si="10">B56</f>
        <v>116.4</v>
      </c>
      <c r="D56" s="115">
        <f>'32 S,N'!D67</f>
        <v>77.599999999999994</v>
      </c>
      <c r="E56" s="116">
        <f t="shared" ref="E56:E57" si="11">D56</f>
        <v>77.599999999999994</v>
      </c>
      <c r="F56" s="117">
        <f t="shared" si="9"/>
        <v>38062.800000000003</v>
      </c>
    </row>
    <row r="57" spans="1:10">
      <c r="A57" s="113">
        <v>23</v>
      </c>
      <c r="B57" s="114">
        <f>'33 P'!D97</f>
        <v>100.80000000000001</v>
      </c>
      <c r="C57" s="114">
        <f t="shared" si="10"/>
        <v>100.80000000000001</v>
      </c>
      <c r="D57" s="115">
        <f>'33 S,N'!D97</f>
        <v>67.199999999999989</v>
      </c>
      <c r="E57" s="116">
        <f t="shared" si="11"/>
        <v>67.199999999999989</v>
      </c>
      <c r="F57" s="117">
        <f t="shared" si="9"/>
        <v>32961.600000000006</v>
      </c>
    </row>
    <row r="58" spans="1:10" s="123" customFormat="1">
      <c r="A58" s="118" t="s">
        <v>75</v>
      </c>
      <c r="B58" s="119">
        <f>SUM(B44:B57)</f>
        <v>398.4</v>
      </c>
      <c r="C58" s="119">
        <f>SUM(C44:C57)</f>
        <v>398.4</v>
      </c>
      <c r="D58" s="119">
        <f>SUM(D44:D57)</f>
        <v>265.59999999999997</v>
      </c>
      <c r="E58" s="127">
        <f>SUM(E44:E57)</f>
        <v>265.59999999999997</v>
      </c>
      <c r="F58" s="121">
        <f>SUM(F44:F57)</f>
        <v>130276.79999999999</v>
      </c>
      <c r="G58" s="122"/>
    </row>
    <row r="59" spans="1:10" s="125" customFormat="1" ht="25.5">
      <c r="A59" s="259" t="s">
        <v>394</v>
      </c>
      <c r="B59" s="347">
        <v>186</v>
      </c>
      <c r="C59" s="348">
        <v>65</v>
      </c>
      <c r="D59" s="348">
        <v>51</v>
      </c>
      <c r="E59" s="349">
        <v>63</v>
      </c>
      <c r="F59" s="350">
        <f>SUM(B59:E59)</f>
        <v>365</v>
      </c>
      <c r="G59" s="124"/>
    </row>
    <row r="60" spans="1:10" s="123" customFormat="1">
      <c r="A60" s="118" t="s">
        <v>76</v>
      </c>
      <c r="B60" s="126">
        <f>B58*B59</f>
        <v>74102.399999999994</v>
      </c>
      <c r="C60" s="120">
        <f>C58*C59</f>
        <v>25896</v>
      </c>
      <c r="D60" s="120">
        <f>D58*D59</f>
        <v>13545.599999999999</v>
      </c>
      <c r="E60" s="127">
        <f>E58*E59</f>
        <v>16732.8</v>
      </c>
      <c r="F60" s="121">
        <f>SUM(B60:E60)</f>
        <v>130276.8</v>
      </c>
      <c r="G60" s="122"/>
    </row>
    <row r="62" spans="1:10" s="351" customFormat="1" ht="16.5">
      <c r="A62" s="355"/>
    </row>
    <row r="63" spans="1:10" s="351" customFormat="1" ht="16.5">
      <c r="A63" s="355"/>
    </row>
    <row r="64" spans="1:10" s="351" customFormat="1" ht="16.5">
      <c r="A64" s="355"/>
    </row>
    <row r="65" spans="1:1" customFormat="1" ht="14.25">
      <c r="A65" s="356"/>
    </row>
    <row r="66" spans="1:1" customFormat="1" ht="14.25">
      <c r="A66" s="356"/>
    </row>
    <row r="67" spans="1:1" customFormat="1" ht="14.25">
      <c r="A67" s="356"/>
    </row>
    <row r="68" spans="1:1" customFormat="1" ht="14.25">
      <c r="A68" s="356"/>
    </row>
  </sheetData>
  <pageMargins left="0.31496062992125984" right="0.19685039370078741" top="0.19685039370078741" bottom="0.19685039370078741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8A8FE-CCF6-415D-8677-1538E8F2CCFF}">
  <sheetPr>
    <tabColor indexed="13"/>
  </sheetPr>
  <dimension ref="A1:AM25"/>
  <sheetViews>
    <sheetView workbookViewId="0">
      <pane xSplit="3" ySplit="4" topLeftCell="D5" activePane="bottomRight" state="frozen"/>
      <selection activeCell="A3" sqref="A3"/>
      <selection pane="topRight" activeCell="A3" sqref="A3"/>
      <selection pane="bottomLeft" activeCell="A3" sqref="A3"/>
      <selection pane="bottomRight" activeCell="E28" sqref="E28"/>
    </sheetView>
  </sheetViews>
  <sheetFormatPr defaultColWidth="7.75" defaultRowHeight="12.75"/>
  <cols>
    <col min="1" max="2" width="5.75" style="459" customWidth="1"/>
    <col min="3" max="3" width="74.75" style="459" customWidth="1"/>
    <col min="4" max="4" width="9.625" style="459" customWidth="1"/>
    <col min="5" max="5" width="12.125" style="459" customWidth="1"/>
    <col min="6" max="6" width="11.25" style="459" customWidth="1"/>
    <col min="7" max="7" width="9.625" style="459" customWidth="1"/>
    <col min="8" max="8" width="9.75" style="459" customWidth="1"/>
    <col min="9" max="9" width="5" style="459" customWidth="1"/>
    <col min="10" max="10" width="13.75" style="459" customWidth="1"/>
    <col min="11" max="11" width="2.25" style="459" customWidth="1"/>
    <col min="12" max="17" width="9.25" style="459" customWidth="1"/>
    <col min="18" max="19" width="7.75" style="459"/>
    <col min="20" max="20" width="2.25" style="459" customWidth="1"/>
    <col min="21" max="25" width="9.25" style="459" customWidth="1"/>
    <col min="26" max="26" width="9" style="459" customWidth="1"/>
    <col min="27" max="29" width="7.75" style="459"/>
    <col min="30" max="30" width="9.75" style="459" customWidth="1"/>
    <col min="31" max="39" width="7.625" style="459" customWidth="1"/>
    <col min="40" max="16384" width="7.75" style="459"/>
  </cols>
  <sheetData>
    <row r="1" spans="1:39" s="1" customFormat="1" ht="13.5">
      <c r="A1" s="23" t="s">
        <v>568</v>
      </c>
      <c r="B1" s="250"/>
      <c r="C1" s="250"/>
      <c r="D1" s="10"/>
      <c r="E1" s="14"/>
      <c r="F1" s="14"/>
      <c r="G1" s="1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9" s="1" customFormat="1" ht="13.5">
      <c r="A2" s="23" t="s">
        <v>518</v>
      </c>
      <c r="B2" s="250"/>
      <c r="C2" s="250"/>
      <c r="D2" s="10"/>
      <c r="E2" s="14"/>
      <c r="F2" s="14"/>
      <c r="G2" s="1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9">
      <c r="L3" s="459" t="s">
        <v>519</v>
      </c>
      <c r="U3" s="459" t="s">
        <v>520</v>
      </c>
      <c r="AD3" s="488" t="s">
        <v>567</v>
      </c>
      <c r="AE3" s="488"/>
      <c r="AF3" s="488"/>
      <c r="AG3" s="488"/>
      <c r="AH3" s="488"/>
      <c r="AI3" s="488"/>
      <c r="AJ3" s="488"/>
      <c r="AK3" s="488"/>
      <c r="AL3" s="488"/>
      <c r="AM3" s="488"/>
    </row>
    <row r="4" spans="1:39" ht="39" thickBot="1">
      <c r="A4" s="460" t="s">
        <v>521</v>
      </c>
      <c r="B4" s="460"/>
      <c r="C4" s="461" t="s">
        <v>522</v>
      </c>
      <c r="D4" s="462" t="s">
        <v>523</v>
      </c>
      <c r="E4" s="463" t="s">
        <v>524</v>
      </c>
      <c r="F4" s="463" t="s">
        <v>525</v>
      </c>
      <c r="G4" s="463" t="s">
        <v>526</v>
      </c>
      <c r="H4" s="463" t="s">
        <v>527</v>
      </c>
      <c r="J4" s="464" t="s">
        <v>528</v>
      </c>
      <c r="L4" s="465" t="s">
        <v>529</v>
      </c>
      <c r="M4" s="465" t="s">
        <v>530</v>
      </c>
      <c r="N4" s="465" t="s">
        <v>531</v>
      </c>
      <c r="O4" s="465" t="s">
        <v>532</v>
      </c>
      <c r="P4" s="465" t="s">
        <v>533</v>
      </c>
      <c r="Q4" s="465" t="s">
        <v>534</v>
      </c>
      <c r="R4" s="465" t="s">
        <v>234</v>
      </c>
      <c r="S4" s="465" t="s">
        <v>535</v>
      </c>
      <c r="T4" s="466"/>
      <c r="U4" s="465" t="s">
        <v>529</v>
      </c>
      <c r="V4" s="465" t="s">
        <v>530</v>
      </c>
      <c r="W4" s="465" t="s">
        <v>531</v>
      </c>
      <c r="X4" s="465" t="s">
        <v>532</v>
      </c>
      <c r="Y4" s="465" t="s">
        <v>533</v>
      </c>
      <c r="Z4" s="465" t="s">
        <v>534</v>
      </c>
      <c r="AA4" s="465" t="s">
        <v>234</v>
      </c>
      <c r="AB4" s="465" t="s">
        <v>535</v>
      </c>
      <c r="AD4" s="489" t="s">
        <v>536</v>
      </c>
      <c r="AE4" s="490" t="s">
        <v>537</v>
      </c>
      <c r="AF4" s="490" t="s">
        <v>538</v>
      </c>
      <c r="AG4" s="490" t="s">
        <v>539</v>
      </c>
      <c r="AH4" s="490" t="s">
        <v>540</v>
      </c>
      <c r="AI4" s="490" t="s">
        <v>541</v>
      </c>
      <c r="AJ4" s="490" t="s">
        <v>542</v>
      </c>
      <c r="AK4" s="490" t="s">
        <v>543</v>
      </c>
      <c r="AL4" s="490" t="s">
        <v>544</v>
      </c>
      <c r="AM4" s="491" t="s">
        <v>545</v>
      </c>
    </row>
    <row r="5" spans="1:39">
      <c r="A5" s="467">
        <v>1</v>
      </c>
      <c r="B5" s="467">
        <v>1</v>
      </c>
      <c r="C5" s="468" t="s">
        <v>572</v>
      </c>
      <c r="D5" s="469">
        <v>9.8000000000000007</v>
      </c>
      <c r="E5" s="470">
        <f t="shared" ref="E5:E19" si="0">U5*AE$17+V5*AF$17+W5*AG$17+X5*AH$17+Y5*AI$17+Z5*AJ$17+AA5*AK$17+AB5*(AL$17+2)</f>
        <v>65260</v>
      </c>
      <c r="F5" s="471">
        <f>J5/D5</f>
        <v>4927.7959183673474</v>
      </c>
      <c r="G5" s="472"/>
      <c r="H5" s="472"/>
      <c r="J5" s="473">
        <f t="shared" ref="J5:J19" si="1">L5*AE$17+M5*AF$17+N5*AG$17+O5*AH$17+P5*AI$17+Q5*AJ$17+R5*AK$17+S5*AL$17</f>
        <v>48292.400000000009</v>
      </c>
      <c r="L5" s="474">
        <f>'1P'!D34</f>
        <v>192.40000000000003</v>
      </c>
      <c r="M5" s="474">
        <f t="shared" ref="M5:M15" si="2">L5</f>
        <v>192.40000000000003</v>
      </c>
      <c r="N5" s="474">
        <f t="shared" ref="N5:N15" si="3">L5</f>
        <v>192.40000000000003</v>
      </c>
      <c r="O5" s="474">
        <f t="shared" ref="O5:O15" si="4">L5</f>
        <v>192.40000000000003</v>
      </c>
      <c r="P5" s="474">
        <f t="shared" ref="P5:P15" si="5">L5</f>
        <v>192.40000000000003</v>
      </c>
      <c r="Q5" s="474">
        <f>L5</f>
        <v>192.40000000000003</v>
      </c>
      <c r="R5" s="474"/>
      <c r="S5" s="474"/>
      <c r="T5" s="466"/>
      <c r="U5" s="475">
        <v>260</v>
      </c>
      <c r="V5" s="475">
        <f>U5</f>
        <v>260</v>
      </c>
      <c r="W5" s="475">
        <f>U5</f>
        <v>260</v>
      </c>
      <c r="X5" s="475">
        <f>U5</f>
        <v>260</v>
      </c>
      <c r="Y5" s="475">
        <f>U5</f>
        <v>260</v>
      </c>
      <c r="Z5" s="475">
        <v>260</v>
      </c>
      <c r="AA5" s="475"/>
      <c r="AB5" s="475"/>
      <c r="AD5" s="492" t="s">
        <v>546</v>
      </c>
      <c r="AE5" s="493">
        <v>3</v>
      </c>
      <c r="AF5" s="493">
        <v>3</v>
      </c>
      <c r="AG5" s="493">
        <v>3</v>
      </c>
      <c r="AH5" s="493">
        <v>3</v>
      </c>
      <c r="AI5" s="493">
        <v>2</v>
      </c>
      <c r="AJ5" s="493">
        <v>7</v>
      </c>
      <c r="AK5" s="493">
        <v>4</v>
      </c>
      <c r="AL5" s="493">
        <v>6</v>
      </c>
      <c r="AM5" s="494">
        <f t="shared" ref="AM5:AM9" si="6">AE5+AF5+AG5+AH5+AI5+AJ5+AK5+AL5</f>
        <v>31</v>
      </c>
    </row>
    <row r="6" spans="1:39">
      <c r="A6" s="467">
        <f>A5+1</f>
        <v>2</v>
      </c>
      <c r="B6" s="467">
        <v>2</v>
      </c>
      <c r="C6" s="468" t="s">
        <v>573</v>
      </c>
      <c r="D6" s="469">
        <v>9.1999999999999993</v>
      </c>
      <c r="E6" s="470">
        <f>U6*AE$17+V6*AF$17+W6*AG$17+X6*AH$17+Y6*AI$17+Z6*AJ$17+AA6*AK$17+AB6*(AL$17+2)</f>
        <v>137441</v>
      </c>
      <c r="F6" s="471">
        <f t="shared" ref="F6:F18" si="7">J6/D6</f>
        <v>10424.652173913044</v>
      </c>
      <c r="G6" s="472"/>
      <c r="H6" s="472"/>
      <c r="J6" s="473">
        <f t="shared" si="1"/>
        <v>95906.8</v>
      </c>
      <c r="L6" s="474">
        <f>'2P'!B42</f>
        <v>355.4</v>
      </c>
      <c r="M6" s="474">
        <f t="shared" si="2"/>
        <v>355.4</v>
      </c>
      <c r="N6" s="474">
        <f t="shared" si="3"/>
        <v>355.4</v>
      </c>
      <c r="O6" s="474">
        <f t="shared" si="4"/>
        <v>355.4</v>
      </c>
      <c r="P6" s="474">
        <f t="shared" si="5"/>
        <v>355.4</v>
      </c>
      <c r="Q6" s="474">
        <f>L6</f>
        <v>355.4</v>
      </c>
      <c r="R6" s="474">
        <f>'2 S'!B45</f>
        <v>131.4</v>
      </c>
      <c r="S6" s="474"/>
      <c r="T6" s="466"/>
      <c r="U6" s="475">
        <v>511</v>
      </c>
      <c r="V6" s="475">
        <f t="shared" ref="V6:V15" si="8">U6</f>
        <v>511</v>
      </c>
      <c r="W6" s="475">
        <f t="shared" ref="W6:W15" si="9">U6</f>
        <v>511</v>
      </c>
      <c r="X6" s="475">
        <f t="shared" ref="X6:X15" si="10">U6</f>
        <v>511</v>
      </c>
      <c r="Y6" s="475">
        <f t="shared" ref="Y6:Y15" si="11">U6</f>
        <v>511</v>
      </c>
      <c r="Z6" s="475">
        <v>511</v>
      </c>
      <c r="AA6" s="475">
        <v>180</v>
      </c>
      <c r="AB6" s="475"/>
      <c r="AD6" s="495" t="s">
        <v>547</v>
      </c>
      <c r="AE6" s="496">
        <v>4</v>
      </c>
      <c r="AF6" s="496">
        <v>4</v>
      </c>
      <c r="AG6" s="496">
        <v>3</v>
      </c>
      <c r="AH6" s="496">
        <v>3</v>
      </c>
      <c r="AI6" s="496">
        <v>3</v>
      </c>
      <c r="AJ6" s="496">
        <v>3</v>
      </c>
      <c r="AK6" s="496">
        <v>4</v>
      </c>
      <c r="AL6" s="496">
        <v>4</v>
      </c>
      <c r="AM6" s="497">
        <f t="shared" si="6"/>
        <v>28</v>
      </c>
    </row>
    <row r="7" spans="1:39">
      <c r="A7" s="467">
        <f>A6+1</f>
        <v>3</v>
      </c>
      <c r="B7" s="467">
        <v>11</v>
      </c>
      <c r="C7" s="468" t="s">
        <v>548</v>
      </c>
      <c r="D7" s="469">
        <v>56</v>
      </c>
      <c r="E7" s="470">
        <f t="shared" si="0"/>
        <v>44218</v>
      </c>
      <c r="F7" s="471">
        <f t="shared" si="7"/>
        <v>1320.9500000000003</v>
      </c>
      <c r="G7" s="472"/>
      <c r="H7" s="472"/>
      <c r="J7" s="473">
        <f t="shared" si="1"/>
        <v>73973.200000000012</v>
      </c>
      <c r="L7" s="474">
        <f>'11P'!D45</f>
        <v>323.2</v>
      </c>
      <c r="M7" s="474">
        <f t="shared" si="2"/>
        <v>323.2</v>
      </c>
      <c r="N7" s="474">
        <f t="shared" si="3"/>
        <v>323.2</v>
      </c>
      <c r="O7" s="474">
        <f t="shared" si="4"/>
        <v>323.2</v>
      </c>
      <c r="P7" s="474">
        <f t="shared" si="5"/>
        <v>323.2</v>
      </c>
      <c r="Q7" s="474">
        <f>'11P'!D46</f>
        <v>213.2</v>
      </c>
      <c r="R7" s="474"/>
      <c r="S7" s="474"/>
      <c r="T7" s="466"/>
      <c r="U7" s="475">
        <v>193</v>
      </c>
      <c r="V7" s="475">
        <f t="shared" si="8"/>
        <v>193</v>
      </c>
      <c r="W7" s="475">
        <f t="shared" si="9"/>
        <v>193</v>
      </c>
      <c r="X7" s="475">
        <f t="shared" si="10"/>
        <v>193</v>
      </c>
      <c r="Y7" s="475">
        <f t="shared" si="11"/>
        <v>193</v>
      </c>
      <c r="Z7" s="475">
        <v>128</v>
      </c>
      <c r="AA7" s="475"/>
      <c r="AB7" s="475"/>
      <c r="AD7" s="495" t="s">
        <v>549</v>
      </c>
      <c r="AE7" s="496">
        <v>4</v>
      </c>
      <c r="AF7" s="496">
        <v>4</v>
      </c>
      <c r="AG7" s="496">
        <v>5</v>
      </c>
      <c r="AH7" s="496">
        <v>5</v>
      </c>
      <c r="AI7" s="496">
        <v>5</v>
      </c>
      <c r="AJ7" s="496">
        <v>0</v>
      </c>
      <c r="AK7" s="496">
        <v>4</v>
      </c>
      <c r="AL7" s="496">
        <v>4</v>
      </c>
      <c r="AM7" s="497">
        <f t="shared" si="6"/>
        <v>31</v>
      </c>
    </row>
    <row r="8" spans="1:39">
      <c r="A8" s="467">
        <f>A7+1</f>
        <v>4</v>
      </c>
      <c r="B8" s="467">
        <v>12</v>
      </c>
      <c r="C8" s="468" t="s">
        <v>550</v>
      </c>
      <c r="D8" s="469">
        <v>31.6</v>
      </c>
      <c r="E8" s="470">
        <f t="shared" si="0"/>
        <v>8370</v>
      </c>
      <c r="F8" s="471">
        <f t="shared" si="7"/>
        <v>558.00000000000011</v>
      </c>
      <c r="G8" s="472"/>
      <c r="H8" s="472"/>
      <c r="J8" s="473">
        <f t="shared" si="1"/>
        <v>17632.800000000003</v>
      </c>
      <c r="L8" s="474">
        <f>'12P'!D25</f>
        <v>94.800000000000011</v>
      </c>
      <c r="M8" s="474">
        <f t="shared" si="2"/>
        <v>94.800000000000011</v>
      </c>
      <c r="N8" s="474">
        <f t="shared" si="3"/>
        <v>94.800000000000011</v>
      </c>
      <c r="O8" s="474">
        <f t="shared" si="4"/>
        <v>94.800000000000011</v>
      </c>
      <c r="P8" s="474">
        <f t="shared" si="5"/>
        <v>94.800000000000011</v>
      </c>
      <c r="Q8" s="474"/>
      <c r="R8" s="474"/>
      <c r="S8" s="474"/>
      <c r="T8" s="466"/>
      <c r="U8" s="475">
        <v>45</v>
      </c>
      <c r="V8" s="475">
        <f t="shared" si="8"/>
        <v>45</v>
      </c>
      <c r="W8" s="475">
        <f t="shared" si="9"/>
        <v>45</v>
      </c>
      <c r="X8" s="475">
        <f t="shared" si="10"/>
        <v>45</v>
      </c>
      <c r="Y8" s="475">
        <f t="shared" si="11"/>
        <v>45</v>
      </c>
      <c r="Z8" s="475"/>
      <c r="AA8" s="475"/>
      <c r="AB8" s="475"/>
      <c r="AD8" s="495" t="s">
        <v>551</v>
      </c>
      <c r="AE8" s="496">
        <v>3</v>
      </c>
      <c r="AF8" s="496">
        <v>3</v>
      </c>
      <c r="AG8" s="496">
        <v>4</v>
      </c>
      <c r="AH8" s="496">
        <v>3</v>
      </c>
      <c r="AI8" s="496">
        <v>3</v>
      </c>
      <c r="AJ8" s="496">
        <v>3</v>
      </c>
      <c r="AK8" s="496">
        <v>5</v>
      </c>
      <c r="AL8" s="496">
        <v>6</v>
      </c>
      <c r="AM8" s="497">
        <f t="shared" si="6"/>
        <v>30</v>
      </c>
    </row>
    <row r="9" spans="1:39">
      <c r="A9" s="467">
        <f>A8+1</f>
        <v>5</v>
      </c>
      <c r="B9" s="467">
        <v>13</v>
      </c>
      <c r="C9" s="468" t="s">
        <v>552</v>
      </c>
      <c r="D9" s="469">
        <v>36.9</v>
      </c>
      <c r="E9" s="470">
        <f t="shared" si="0"/>
        <v>41029</v>
      </c>
      <c r="F9" s="471">
        <f t="shared" si="7"/>
        <v>1449.1707317073174</v>
      </c>
      <c r="G9" s="472"/>
      <c r="H9" s="472"/>
      <c r="J9" s="473">
        <f t="shared" si="1"/>
        <v>53474.400000000009</v>
      </c>
      <c r="L9" s="474">
        <f>'13P'!D39</f>
        <v>233.40000000000003</v>
      </c>
      <c r="M9" s="474">
        <f t="shared" si="2"/>
        <v>233.40000000000003</v>
      </c>
      <c r="N9" s="474">
        <f t="shared" si="3"/>
        <v>233.40000000000003</v>
      </c>
      <c r="O9" s="474">
        <f t="shared" si="4"/>
        <v>233.40000000000003</v>
      </c>
      <c r="P9" s="474">
        <f t="shared" si="5"/>
        <v>233.40000000000003</v>
      </c>
      <c r="Q9" s="474">
        <f>'13P'!D40</f>
        <v>154.80000000000001</v>
      </c>
      <c r="R9" s="474"/>
      <c r="S9" s="474"/>
      <c r="T9" s="466"/>
      <c r="U9" s="475">
        <v>179</v>
      </c>
      <c r="V9" s="475">
        <f t="shared" si="8"/>
        <v>179</v>
      </c>
      <c r="W9" s="475">
        <f t="shared" si="9"/>
        <v>179</v>
      </c>
      <c r="X9" s="475">
        <f t="shared" si="10"/>
        <v>179</v>
      </c>
      <c r="Y9" s="475">
        <f t="shared" si="11"/>
        <v>179</v>
      </c>
      <c r="Z9" s="475">
        <v>119</v>
      </c>
      <c r="AA9" s="475"/>
      <c r="AB9" s="475"/>
      <c r="AD9" s="495" t="s">
        <v>553</v>
      </c>
      <c r="AE9" s="496">
        <v>4</v>
      </c>
      <c r="AF9" s="496">
        <v>5</v>
      </c>
      <c r="AG9" s="496">
        <v>4</v>
      </c>
      <c r="AH9" s="496">
        <v>4</v>
      </c>
      <c r="AI9" s="496">
        <v>4</v>
      </c>
      <c r="AJ9" s="496">
        <v>0</v>
      </c>
      <c r="AK9" s="496">
        <v>4</v>
      </c>
      <c r="AL9" s="496">
        <v>6</v>
      </c>
      <c r="AM9" s="497">
        <f t="shared" si="6"/>
        <v>31</v>
      </c>
    </row>
    <row r="10" spans="1:39">
      <c r="A10" s="467">
        <f t="shared" ref="A10:A18" si="12">A9+1</f>
        <v>6</v>
      </c>
      <c r="B10" s="467">
        <v>14</v>
      </c>
      <c r="C10" s="468" t="s">
        <v>554</v>
      </c>
      <c r="D10" s="469">
        <v>22</v>
      </c>
      <c r="E10" s="470">
        <f t="shared" si="0"/>
        <v>12834</v>
      </c>
      <c r="F10" s="471">
        <f t="shared" si="7"/>
        <v>811.63636363636363</v>
      </c>
      <c r="G10" s="472"/>
      <c r="H10" s="472"/>
      <c r="J10" s="473">
        <f t="shared" si="1"/>
        <v>17856</v>
      </c>
      <c r="L10" s="474">
        <f>'14P'!D47</f>
        <v>96</v>
      </c>
      <c r="M10" s="474">
        <f t="shared" si="2"/>
        <v>96</v>
      </c>
      <c r="N10" s="474">
        <f t="shared" si="3"/>
        <v>96</v>
      </c>
      <c r="O10" s="474">
        <f t="shared" si="4"/>
        <v>96</v>
      </c>
      <c r="P10" s="474">
        <f t="shared" si="5"/>
        <v>96</v>
      </c>
      <c r="Q10" s="474"/>
      <c r="R10" s="474"/>
      <c r="S10" s="474"/>
      <c r="T10" s="466"/>
      <c r="U10" s="475">
        <v>69</v>
      </c>
      <c r="V10" s="475">
        <f t="shared" si="8"/>
        <v>69</v>
      </c>
      <c r="W10" s="475">
        <f t="shared" si="9"/>
        <v>69</v>
      </c>
      <c r="X10" s="475">
        <f t="shared" si="10"/>
        <v>69</v>
      </c>
      <c r="Y10" s="475">
        <f t="shared" si="11"/>
        <v>69</v>
      </c>
      <c r="Z10" s="475"/>
      <c r="AA10" s="475"/>
      <c r="AB10" s="475"/>
      <c r="AD10" s="495" t="s">
        <v>555</v>
      </c>
      <c r="AE10" s="496">
        <v>3</v>
      </c>
      <c r="AF10" s="496">
        <v>3</v>
      </c>
      <c r="AG10" s="496">
        <v>3</v>
      </c>
      <c r="AH10" s="496">
        <v>3</v>
      </c>
      <c r="AI10" s="496">
        <v>4</v>
      </c>
      <c r="AJ10" s="496">
        <v>5</v>
      </c>
      <c r="AK10" s="496">
        <v>4</v>
      </c>
      <c r="AL10" s="496">
        <v>5</v>
      </c>
      <c r="AM10" s="497">
        <f>AE10+AF10+AG10+AH10+AI10+AJ10+AK10+AL10</f>
        <v>30</v>
      </c>
    </row>
    <row r="11" spans="1:39">
      <c r="A11" s="467">
        <f t="shared" si="12"/>
        <v>7</v>
      </c>
      <c r="B11" s="467">
        <v>15</v>
      </c>
      <c r="C11" s="468" t="s">
        <v>574</v>
      </c>
      <c r="D11" s="469">
        <v>33.5</v>
      </c>
      <c r="E11" s="470">
        <f t="shared" si="0"/>
        <v>10788</v>
      </c>
      <c r="F11" s="471">
        <f t="shared" si="7"/>
        <v>518.02388059701491</v>
      </c>
      <c r="G11" s="472"/>
      <c r="H11" s="472"/>
      <c r="J11" s="473">
        <f t="shared" si="1"/>
        <v>17353.8</v>
      </c>
      <c r="L11" s="474">
        <f>'15P'!D53</f>
        <v>93.3</v>
      </c>
      <c r="M11" s="474">
        <f t="shared" si="2"/>
        <v>93.3</v>
      </c>
      <c r="N11" s="474">
        <f t="shared" si="3"/>
        <v>93.3</v>
      </c>
      <c r="O11" s="474">
        <f t="shared" si="4"/>
        <v>93.3</v>
      </c>
      <c r="P11" s="474">
        <f t="shared" si="5"/>
        <v>93.3</v>
      </c>
      <c r="Q11" s="474"/>
      <c r="R11" s="474"/>
      <c r="S11" s="474"/>
      <c r="T11" s="466"/>
      <c r="U11" s="475">
        <v>58</v>
      </c>
      <c r="V11" s="475">
        <f t="shared" si="8"/>
        <v>58</v>
      </c>
      <c r="W11" s="475">
        <f t="shared" si="9"/>
        <v>58</v>
      </c>
      <c r="X11" s="475">
        <f t="shared" si="10"/>
        <v>58</v>
      </c>
      <c r="Y11" s="475">
        <f t="shared" si="11"/>
        <v>58</v>
      </c>
      <c r="Z11" s="475"/>
      <c r="AA11" s="475"/>
      <c r="AB11" s="475"/>
      <c r="AD11" s="495" t="s">
        <v>556</v>
      </c>
      <c r="AE11" s="496">
        <v>0</v>
      </c>
      <c r="AF11" s="496">
        <v>0</v>
      </c>
      <c r="AG11" s="496">
        <v>0</v>
      </c>
      <c r="AH11" s="496">
        <v>0</v>
      </c>
      <c r="AI11" s="496">
        <v>0</v>
      </c>
      <c r="AJ11" s="496">
        <v>21</v>
      </c>
      <c r="AK11" s="496">
        <v>5</v>
      </c>
      <c r="AL11" s="496">
        <v>5</v>
      </c>
      <c r="AM11" s="497">
        <f t="shared" ref="AM11:AM16" si="13">AE11+AF11+AG11+AH11+AI11+AJ11+AK11+AL11</f>
        <v>31</v>
      </c>
    </row>
    <row r="12" spans="1:39">
      <c r="A12" s="467">
        <f t="shared" si="12"/>
        <v>8</v>
      </c>
      <c r="B12" s="467">
        <v>16</v>
      </c>
      <c r="C12" s="468" t="s">
        <v>557</v>
      </c>
      <c r="D12" s="469">
        <v>33.9</v>
      </c>
      <c r="E12" s="470">
        <f t="shared" si="0"/>
        <v>23484</v>
      </c>
      <c r="F12" s="471">
        <f t="shared" si="7"/>
        <v>1107.5162241887904</v>
      </c>
      <c r="G12" s="472"/>
      <c r="H12" s="472"/>
      <c r="J12" s="473">
        <f t="shared" si="1"/>
        <v>37544.799999999996</v>
      </c>
      <c r="L12" s="474">
        <f>'16P'!D30</f>
        <v>158.80000000000001</v>
      </c>
      <c r="M12" s="474">
        <f t="shared" si="2"/>
        <v>158.80000000000001</v>
      </c>
      <c r="N12" s="474">
        <f t="shared" si="3"/>
        <v>158.80000000000001</v>
      </c>
      <c r="O12" s="474">
        <f t="shared" si="4"/>
        <v>158.80000000000001</v>
      </c>
      <c r="P12" s="474">
        <f t="shared" si="5"/>
        <v>158.80000000000001</v>
      </c>
      <c r="Q12" s="474">
        <f>'16P'!D31</f>
        <v>123.20000000000002</v>
      </c>
      <c r="R12" s="474"/>
      <c r="S12" s="474"/>
      <c r="T12" s="466"/>
      <c r="U12" s="475">
        <v>99</v>
      </c>
      <c r="V12" s="475">
        <f t="shared" si="8"/>
        <v>99</v>
      </c>
      <c r="W12" s="475">
        <f t="shared" si="9"/>
        <v>99</v>
      </c>
      <c r="X12" s="475">
        <f t="shared" si="10"/>
        <v>99</v>
      </c>
      <c r="Y12" s="475">
        <f t="shared" si="11"/>
        <v>99</v>
      </c>
      <c r="Z12" s="475">
        <v>78</v>
      </c>
      <c r="AA12" s="475"/>
      <c r="AB12" s="475"/>
      <c r="AD12" s="495" t="s">
        <v>558</v>
      </c>
      <c r="AE12" s="496">
        <v>0</v>
      </c>
      <c r="AF12" s="496">
        <v>0</v>
      </c>
      <c r="AG12" s="496">
        <v>0</v>
      </c>
      <c r="AH12" s="496">
        <v>0</v>
      </c>
      <c r="AI12" s="496">
        <v>0</v>
      </c>
      <c r="AJ12" s="496">
        <v>22</v>
      </c>
      <c r="AK12" s="496">
        <v>4</v>
      </c>
      <c r="AL12" s="496">
        <v>5</v>
      </c>
      <c r="AM12" s="497">
        <f t="shared" si="13"/>
        <v>31</v>
      </c>
    </row>
    <row r="13" spans="1:39">
      <c r="A13" s="467">
        <f t="shared" si="12"/>
        <v>9</v>
      </c>
      <c r="B13" s="467">
        <v>17</v>
      </c>
      <c r="C13" s="468" t="s">
        <v>559</v>
      </c>
      <c r="D13" s="469">
        <v>41.4</v>
      </c>
      <c r="E13" s="470">
        <f t="shared" si="0"/>
        <v>19158</v>
      </c>
      <c r="F13" s="471">
        <f t="shared" si="7"/>
        <v>645.60869565217388</v>
      </c>
      <c r="G13" s="472"/>
      <c r="H13" s="472"/>
      <c r="J13" s="473">
        <f t="shared" si="1"/>
        <v>26728.199999999997</v>
      </c>
      <c r="L13" s="474">
        <f>'17P'!D39</f>
        <v>143.69999999999999</v>
      </c>
      <c r="M13" s="474">
        <f t="shared" si="2"/>
        <v>143.69999999999999</v>
      </c>
      <c r="N13" s="474">
        <f t="shared" si="3"/>
        <v>143.69999999999999</v>
      </c>
      <c r="O13" s="474">
        <f t="shared" si="4"/>
        <v>143.69999999999999</v>
      </c>
      <c r="P13" s="474">
        <f t="shared" si="5"/>
        <v>143.69999999999999</v>
      </c>
      <c r="Q13" s="474"/>
      <c r="R13" s="474"/>
      <c r="S13" s="474"/>
      <c r="T13" s="466"/>
      <c r="U13" s="475">
        <v>103</v>
      </c>
      <c r="V13" s="475">
        <f t="shared" si="8"/>
        <v>103</v>
      </c>
      <c r="W13" s="475">
        <f t="shared" si="9"/>
        <v>103</v>
      </c>
      <c r="X13" s="475">
        <f t="shared" si="10"/>
        <v>103</v>
      </c>
      <c r="Y13" s="475">
        <f t="shared" si="11"/>
        <v>103</v>
      </c>
      <c r="Z13" s="475"/>
      <c r="AA13" s="475"/>
      <c r="AB13" s="475"/>
      <c r="AD13" s="495" t="s">
        <v>560</v>
      </c>
      <c r="AE13" s="496">
        <v>4</v>
      </c>
      <c r="AF13" s="496">
        <v>4</v>
      </c>
      <c r="AG13" s="496">
        <v>4</v>
      </c>
      <c r="AH13" s="496">
        <v>4</v>
      </c>
      <c r="AI13" s="496">
        <v>4</v>
      </c>
      <c r="AJ13" s="496">
        <v>1</v>
      </c>
      <c r="AK13" s="496">
        <v>5</v>
      </c>
      <c r="AL13" s="496">
        <v>4</v>
      </c>
      <c r="AM13" s="497">
        <f t="shared" si="13"/>
        <v>30</v>
      </c>
    </row>
    <row r="14" spans="1:39">
      <c r="A14" s="467">
        <f t="shared" si="12"/>
        <v>10</v>
      </c>
      <c r="B14" s="467">
        <v>18</v>
      </c>
      <c r="C14" s="468" t="s">
        <v>561</v>
      </c>
      <c r="D14" s="469">
        <v>38.6</v>
      </c>
      <c r="E14" s="470">
        <f t="shared" si="0"/>
        <v>14694</v>
      </c>
      <c r="F14" s="471">
        <f t="shared" si="7"/>
        <v>503.06735751295327</v>
      </c>
      <c r="G14" s="472"/>
      <c r="H14" s="472"/>
      <c r="J14" s="473">
        <f t="shared" si="1"/>
        <v>19418.399999999998</v>
      </c>
      <c r="L14" s="474">
        <f>'18P'!D40</f>
        <v>104.39999999999999</v>
      </c>
      <c r="M14" s="474">
        <f t="shared" si="2"/>
        <v>104.39999999999999</v>
      </c>
      <c r="N14" s="474">
        <f t="shared" si="3"/>
        <v>104.39999999999999</v>
      </c>
      <c r="O14" s="474">
        <f t="shared" si="4"/>
        <v>104.39999999999999</v>
      </c>
      <c r="P14" s="474">
        <f t="shared" si="5"/>
        <v>104.39999999999999</v>
      </c>
      <c r="Q14" s="474"/>
      <c r="R14" s="474"/>
      <c r="S14" s="474"/>
      <c r="T14" s="466"/>
      <c r="U14" s="475">
        <v>79</v>
      </c>
      <c r="V14" s="475">
        <f t="shared" si="8"/>
        <v>79</v>
      </c>
      <c r="W14" s="475">
        <f t="shared" si="9"/>
        <v>79</v>
      </c>
      <c r="X14" s="475">
        <f t="shared" si="10"/>
        <v>79</v>
      </c>
      <c r="Y14" s="475">
        <f t="shared" si="11"/>
        <v>79</v>
      </c>
      <c r="Z14" s="475"/>
      <c r="AA14" s="475"/>
      <c r="AB14" s="475"/>
      <c r="AD14" s="495" t="s">
        <v>562</v>
      </c>
      <c r="AE14" s="496">
        <v>5</v>
      </c>
      <c r="AF14" s="496">
        <v>5</v>
      </c>
      <c r="AG14" s="496">
        <v>4</v>
      </c>
      <c r="AH14" s="496">
        <v>4</v>
      </c>
      <c r="AI14" s="496">
        <v>4</v>
      </c>
      <c r="AJ14" s="496">
        <v>0</v>
      </c>
      <c r="AK14" s="496">
        <v>4</v>
      </c>
      <c r="AL14" s="496">
        <v>5</v>
      </c>
      <c r="AM14" s="497">
        <f t="shared" si="13"/>
        <v>31</v>
      </c>
    </row>
    <row r="15" spans="1:39">
      <c r="A15" s="467">
        <f t="shared" si="12"/>
        <v>11</v>
      </c>
      <c r="B15" s="467">
        <v>19</v>
      </c>
      <c r="C15" s="468" t="s">
        <v>563</v>
      </c>
      <c r="D15" s="469">
        <v>39.5</v>
      </c>
      <c r="E15" s="470">
        <f t="shared" si="0"/>
        <v>58734</v>
      </c>
      <c r="F15" s="471">
        <f t="shared" si="7"/>
        <v>2259</v>
      </c>
      <c r="G15" s="472"/>
      <c r="H15" s="472"/>
      <c r="J15" s="473">
        <f t="shared" si="1"/>
        <v>89230.5</v>
      </c>
      <c r="L15" s="474">
        <f>'19 P'!D35</f>
        <v>355.5</v>
      </c>
      <c r="M15" s="474">
        <f t="shared" si="2"/>
        <v>355.5</v>
      </c>
      <c r="N15" s="474">
        <f t="shared" si="3"/>
        <v>355.5</v>
      </c>
      <c r="O15" s="474">
        <f t="shared" si="4"/>
        <v>355.5</v>
      </c>
      <c r="P15" s="474">
        <f t="shared" si="5"/>
        <v>355.5</v>
      </c>
      <c r="Q15" s="474">
        <f>'[1]19 P'!E38</f>
        <v>355.5</v>
      </c>
      <c r="R15" s="474"/>
      <c r="S15" s="474"/>
      <c r="T15" s="466"/>
      <c r="U15" s="475">
        <v>234</v>
      </c>
      <c r="V15" s="475">
        <f t="shared" si="8"/>
        <v>234</v>
      </c>
      <c r="W15" s="475">
        <f t="shared" si="9"/>
        <v>234</v>
      </c>
      <c r="X15" s="475">
        <f t="shared" si="10"/>
        <v>234</v>
      </c>
      <c r="Y15" s="475">
        <f t="shared" si="11"/>
        <v>234</v>
      </c>
      <c r="Z15" s="475">
        <v>234</v>
      </c>
      <c r="AA15" s="475"/>
      <c r="AB15" s="475"/>
      <c r="AD15" s="495" t="s">
        <v>564</v>
      </c>
      <c r="AE15" s="496">
        <v>4</v>
      </c>
      <c r="AF15" s="496">
        <v>4</v>
      </c>
      <c r="AG15" s="496">
        <v>4</v>
      </c>
      <c r="AH15" s="496">
        <v>5</v>
      </c>
      <c r="AI15" s="496">
        <v>4</v>
      </c>
      <c r="AJ15" s="496">
        <v>0</v>
      </c>
      <c r="AK15" s="496">
        <v>3</v>
      </c>
      <c r="AL15" s="496">
        <v>6</v>
      </c>
      <c r="AM15" s="497">
        <f t="shared" si="13"/>
        <v>30</v>
      </c>
    </row>
    <row r="16" spans="1:39" ht="13.5" thickBot="1">
      <c r="A16" s="467">
        <f t="shared" si="12"/>
        <v>12</v>
      </c>
      <c r="B16" s="467">
        <v>31</v>
      </c>
      <c r="C16" s="476" t="s">
        <v>569</v>
      </c>
      <c r="D16" s="477">
        <v>35.6</v>
      </c>
      <c r="E16" s="470">
        <f>U16*AE$17+V16*AF$17+W16*AG$17+X16*AH$17+Y16*AI$17+Z16*AJ$17+AA16*AK$17+AB16*(AL$17+2)</f>
        <v>215772</v>
      </c>
      <c r="F16" s="471">
        <f t="shared" si="7"/>
        <v>7892.0898876404481</v>
      </c>
      <c r="G16" s="472"/>
      <c r="H16" s="472"/>
      <c r="J16" s="473">
        <f t="shared" si="1"/>
        <v>280958.39999999997</v>
      </c>
      <c r="L16" s="474">
        <f>'31 P'!D82</f>
        <v>859.2</v>
      </c>
      <c r="M16" s="474">
        <f>$L16</f>
        <v>859.2</v>
      </c>
      <c r="N16" s="474">
        <f t="shared" ref="N16:Q18" si="14">$L16</f>
        <v>859.2</v>
      </c>
      <c r="O16" s="474">
        <f t="shared" si="14"/>
        <v>859.2</v>
      </c>
      <c r="P16" s="474">
        <f t="shared" si="14"/>
        <v>859.2</v>
      </c>
      <c r="Q16" s="474">
        <f t="shared" si="14"/>
        <v>859.2</v>
      </c>
      <c r="R16" s="474">
        <f>'31 S,N'!D82</f>
        <v>572.79999999999995</v>
      </c>
      <c r="S16" s="474">
        <f>R16</f>
        <v>572.79999999999995</v>
      </c>
      <c r="T16" s="466"/>
      <c r="U16" s="475">
        <v>660</v>
      </c>
      <c r="V16" s="475">
        <f>U16</f>
        <v>660</v>
      </c>
      <c r="W16" s="475">
        <f>U16</f>
        <v>660</v>
      </c>
      <c r="X16" s="475">
        <f>U16</f>
        <v>660</v>
      </c>
      <c r="Y16" s="475">
        <f>U16</f>
        <v>660</v>
      </c>
      <c r="Z16" s="475">
        <f>U16</f>
        <v>660</v>
      </c>
      <c r="AA16" s="475">
        <v>432</v>
      </c>
      <c r="AB16" s="475">
        <f>AA16</f>
        <v>432</v>
      </c>
      <c r="AD16" s="498" t="s">
        <v>565</v>
      </c>
      <c r="AE16" s="499">
        <v>3</v>
      </c>
      <c r="AF16" s="499">
        <v>3</v>
      </c>
      <c r="AG16" s="499">
        <v>3</v>
      </c>
      <c r="AH16" s="499">
        <v>3</v>
      </c>
      <c r="AI16" s="499">
        <v>4</v>
      </c>
      <c r="AJ16" s="499">
        <v>3</v>
      </c>
      <c r="AK16" s="499">
        <v>5</v>
      </c>
      <c r="AL16" s="499">
        <v>7</v>
      </c>
      <c r="AM16" s="500">
        <f t="shared" si="13"/>
        <v>31</v>
      </c>
    </row>
    <row r="17" spans="1:39">
      <c r="A17" s="467">
        <f t="shared" si="12"/>
        <v>13</v>
      </c>
      <c r="B17" s="467">
        <v>32</v>
      </c>
      <c r="C17" s="476" t="s">
        <v>570</v>
      </c>
      <c r="D17" s="477">
        <v>27.1</v>
      </c>
      <c r="E17" s="470">
        <f>U17*AE$17+V17*AF$17+W17*AG$17+X17*AH$17+Y17*AI$17+Z17*AJ$17+AA17*AK$17+AB17*(AL$17+2)</f>
        <v>185180</v>
      </c>
      <c r="F17" s="471">
        <f t="shared" si="7"/>
        <v>7819.0405904059035</v>
      </c>
      <c r="G17" s="472"/>
      <c r="H17" s="472"/>
      <c r="J17" s="473">
        <f t="shared" si="1"/>
        <v>211896</v>
      </c>
      <c r="L17" s="474">
        <f>'32 P'!D68</f>
        <v>648</v>
      </c>
      <c r="M17" s="474">
        <f t="shared" ref="M17:M18" si="15">$L17</f>
        <v>648</v>
      </c>
      <c r="N17" s="474">
        <f t="shared" si="14"/>
        <v>648</v>
      </c>
      <c r="O17" s="474">
        <f t="shared" si="14"/>
        <v>648</v>
      </c>
      <c r="P17" s="474">
        <f t="shared" si="14"/>
        <v>648</v>
      </c>
      <c r="Q17" s="474">
        <f t="shared" si="14"/>
        <v>648</v>
      </c>
      <c r="R17" s="474">
        <f>'32 S,N'!D68</f>
        <v>432</v>
      </c>
      <c r="S17" s="474">
        <f t="shared" ref="S17:S18" si="16">R17</f>
        <v>432</v>
      </c>
      <c r="T17" s="466"/>
      <c r="U17" s="475">
        <v>564</v>
      </c>
      <c r="V17" s="475">
        <f>U17</f>
        <v>564</v>
      </c>
      <c r="W17" s="475">
        <f>U17</f>
        <v>564</v>
      </c>
      <c r="X17" s="475">
        <f>U17</f>
        <v>564</v>
      </c>
      <c r="Y17" s="475">
        <f>U17</f>
        <v>564</v>
      </c>
      <c r="Z17" s="475">
        <f>U17</f>
        <v>564</v>
      </c>
      <c r="AA17" s="475">
        <v>376</v>
      </c>
      <c r="AB17" s="475">
        <f t="shared" ref="AB17:AB18" si="17">AA17</f>
        <v>376</v>
      </c>
      <c r="AD17" s="488"/>
      <c r="AE17" s="501">
        <f>SUM(AE5:AE16)</f>
        <v>37</v>
      </c>
      <c r="AF17" s="501">
        <f t="shared" ref="AF17:AM17" si="18">SUM(AF5:AF16)</f>
        <v>38</v>
      </c>
      <c r="AG17" s="501">
        <f t="shared" si="18"/>
        <v>37</v>
      </c>
      <c r="AH17" s="501">
        <f t="shared" si="18"/>
        <v>37</v>
      </c>
      <c r="AI17" s="501">
        <f t="shared" si="18"/>
        <v>37</v>
      </c>
      <c r="AJ17" s="501">
        <f t="shared" si="18"/>
        <v>65</v>
      </c>
      <c r="AK17" s="501">
        <f t="shared" si="18"/>
        <v>51</v>
      </c>
      <c r="AL17" s="501">
        <f t="shared" si="18"/>
        <v>63</v>
      </c>
      <c r="AM17" s="501">
        <f t="shared" si="18"/>
        <v>365</v>
      </c>
    </row>
    <row r="18" spans="1:39">
      <c r="A18" s="467">
        <f t="shared" si="12"/>
        <v>14</v>
      </c>
      <c r="B18" s="467">
        <v>33</v>
      </c>
      <c r="C18" s="476" t="s">
        <v>571</v>
      </c>
      <c r="D18" s="477">
        <v>64.400000000000006</v>
      </c>
      <c r="E18" s="470">
        <f t="shared" si="0"/>
        <v>279740</v>
      </c>
      <c r="F18" s="471">
        <f t="shared" si="7"/>
        <v>7738.3229813664584</v>
      </c>
      <c r="G18" s="472"/>
      <c r="H18" s="472"/>
      <c r="J18" s="473">
        <f t="shared" si="1"/>
        <v>498347.99999999994</v>
      </c>
      <c r="L18" s="474">
        <f>'33 P'!D98</f>
        <v>1523.9999999999998</v>
      </c>
      <c r="M18" s="474">
        <f t="shared" si="15"/>
        <v>1523.9999999999998</v>
      </c>
      <c r="N18" s="474">
        <f t="shared" si="14"/>
        <v>1523.9999999999998</v>
      </c>
      <c r="O18" s="474">
        <f t="shared" si="14"/>
        <v>1523.9999999999998</v>
      </c>
      <c r="P18" s="474">
        <f t="shared" si="14"/>
        <v>1523.9999999999998</v>
      </c>
      <c r="Q18" s="474">
        <f t="shared" si="14"/>
        <v>1523.9999999999998</v>
      </c>
      <c r="R18" s="474">
        <f>'33 S,N'!D98</f>
        <v>1016</v>
      </c>
      <c r="S18" s="474">
        <f t="shared" si="16"/>
        <v>1016</v>
      </c>
      <c r="T18" s="466"/>
      <c r="U18" s="475">
        <v>852</v>
      </c>
      <c r="V18" s="475">
        <f t="shared" ref="V18" si="19">U18</f>
        <v>852</v>
      </c>
      <c r="W18" s="475">
        <f t="shared" ref="W18" si="20">U18</f>
        <v>852</v>
      </c>
      <c r="X18" s="475">
        <f t="shared" ref="X18" si="21">U18</f>
        <v>852</v>
      </c>
      <c r="Y18" s="475">
        <f t="shared" ref="Y18" si="22">U18</f>
        <v>852</v>
      </c>
      <c r="Z18" s="475">
        <f t="shared" ref="Z18" si="23">U18</f>
        <v>852</v>
      </c>
      <c r="AA18" s="475">
        <v>568</v>
      </c>
      <c r="AB18" s="475">
        <f t="shared" si="17"/>
        <v>568</v>
      </c>
    </row>
    <row r="19" spans="1:39" ht="13.5" thickBot="1">
      <c r="A19" s="467"/>
      <c r="B19" s="467"/>
      <c r="C19" s="479"/>
      <c r="D19" s="480"/>
      <c r="E19" s="481">
        <f t="shared" si="0"/>
        <v>0</v>
      </c>
      <c r="F19" s="461"/>
      <c r="G19" s="460"/>
      <c r="H19" s="460"/>
      <c r="J19" s="473">
        <f t="shared" si="1"/>
        <v>0</v>
      </c>
      <c r="L19" s="478"/>
      <c r="M19" s="478"/>
      <c r="N19" s="478"/>
      <c r="O19" s="478"/>
      <c r="P19" s="478"/>
      <c r="Q19" s="478"/>
      <c r="R19" s="478"/>
      <c r="S19" s="478"/>
      <c r="T19" s="466"/>
      <c r="U19" s="475"/>
      <c r="V19" s="475"/>
      <c r="W19" s="475"/>
      <c r="X19" s="475"/>
      <c r="Y19" s="475"/>
      <c r="Z19" s="475"/>
      <c r="AA19" s="475"/>
      <c r="AB19" s="475"/>
    </row>
    <row r="20" spans="1:39">
      <c r="A20" s="482"/>
      <c r="B20" s="482"/>
      <c r="C20" s="483" t="s">
        <v>566</v>
      </c>
      <c r="D20" s="484">
        <f>SUM(D5:D19)</f>
        <v>479.50000000000011</v>
      </c>
      <c r="E20" s="485">
        <f>SUM(E5:E19)</f>
        <v>1116702</v>
      </c>
      <c r="F20" s="483">
        <f>SUM(F5:F19)</f>
        <v>47974.874804987812</v>
      </c>
      <c r="G20" s="483"/>
      <c r="H20" s="483"/>
      <c r="J20" s="486">
        <f>SUM(J5:J19)</f>
        <v>1488613.7</v>
      </c>
      <c r="L20" s="483"/>
      <c r="M20" s="483"/>
      <c r="N20" s="483"/>
      <c r="O20" s="483"/>
      <c r="P20" s="483"/>
      <c r="Q20" s="483"/>
      <c r="R20" s="483"/>
      <c r="S20" s="483"/>
      <c r="U20" s="483"/>
      <c r="V20" s="483"/>
      <c r="W20" s="483"/>
      <c r="X20" s="483"/>
      <c r="Y20" s="483"/>
      <c r="Z20" s="483"/>
      <c r="AA20" s="483"/>
      <c r="AB20" s="483"/>
    </row>
    <row r="21" spans="1:39">
      <c r="A21" s="482"/>
      <c r="B21" s="482"/>
    </row>
    <row r="22" spans="1:39">
      <c r="J22" s="487"/>
    </row>
    <row r="23" spans="1:39">
      <c r="J23" s="487"/>
    </row>
    <row r="25" spans="1:39">
      <c r="J25" s="487"/>
    </row>
  </sheetData>
  <sheetProtection selectLockedCells="1" selectUnlockedCells="1"/>
  <pageMargins left="0.31527777777777777" right="0.19652777777777777" top="0.19652777777777777" bottom="0.19652777777777777" header="0.51180555555555551" footer="0.51180555555555551"/>
  <pageSetup paperSize="9" scale="67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E1AE1-E210-4FF1-90DA-D4073E22C589}">
  <sheetPr>
    <tabColor rgb="FF92D050"/>
  </sheetPr>
  <dimension ref="A1:AL45"/>
  <sheetViews>
    <sheetView workbookViewId="0">
      <selection activeCell="F24" sqref="F24:N30"/>
    </sheetView>
  </sheetViews>
  <sheetFormatPr defaultColWidth="4.125" defaultRowHeight="13.5"/>
  <cols>
    <col min="1" max="1" width="26.625" style="1" customWidth="1"/>
    <col min="2" max="2" width="3.375" style="10" customWidth="1"/>
    <col min="3" max="3" width="2.875" style="14" customWidth="1"/>
    <col min="4" max="4" width="4.125" style="10" customWidth="1"/>
    <col min="5" max="5" width="4.375" style="14" customWidth="1"/>
    <col min="6" max="10" width="4.5" style="3" customWidth="1"/>
    <col min="11" max="16384" width="4.125" style="1"/>
  </cols>
  <sheetData>
    <row r="1" spans="1:24">
      <c r="A1" s="123" t="s">
        <v>395</v>
      </c>
    </row>
    <row r="2" spans="1:24">
      <c r="A2" s="2" t="s">
        <v>214</v>
      </c>
    </row>
    <row r="3" spans="1:24" s="2" customFormat="1">
      <c r="A3" s="2" t="s">
        <v>54</v>
      </c>
      <c r="B3" s="11"/>
      <c r="C3" s="14"/>
      <c r="D3" s="11"/>
      <c r="E3" s="14"/>
      <c r="F3" s="4"/>
      <c r="G3" s="4"/>
      <c r="H3" s="4"/>
      <c r="I3" s="4"/>
      <c r="J3" s="4"/>
    </row>
    <row r="4" spans="1:24">
      <c r="A4" s="5" t="s">
        <v>77</v>
      </c>
      <c r="B4" s="251" t="s">
        <v>248</v>
      </c>
      <c r="C4" s="9" t="s">
        <v>247</v>
      </c>
      <c r="D4" s="94" t="s">
        <v>0</v>
      </c>
      <c r="E4" s="95" t="s">
        <v>2</v>
      </c>
      <c r="F4" s="6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7">
        <v>1</v>
      </c>
      <c r="P4" s="2"/>
      <c r="Q4" s="2"/>
      <c r="R4" s="2"/>
      <c r="S4" s="2"/>
      <c r="T4" s="2"/>
      <c r="U4" s="2"/>
      <c r="V4" s="2"/>
      <c r="W4" s="2"/>
      <c r="X4" s="2"/>
    </row>
    <row r="5" spans="1:24">
      <c r="A5" s="33" t="s">
        <v>268</v>
      </c>
      <c r="B5" s="270">
        <v>10</v>
      </c>
      <c r="C5" s="290" t="s">
        <v>179</v>
      </c>
      <c r="D5" s="96">
        <v>0</v>
      </c>
      <c r="E5" s="97">
        <v>0</v>
      </c>
      <c r="F5" s="146" t="s">
        <v>137</v>
      </c>
      <c r="G5" s="149" t="s">
        <v>138</v>
      </c>
      <c r="H5" s="147">
        <v>0.42638888888888887</v>
      </c>
      <c r="I5" s="147">
        <v>0.4680555555555555</v>
      </c>
      <c r="J5" s="147">
        <v>0.50972222222222219</v>
      </c>
      <c r="K5" s="147">
        <v>0.55138888888888882</v>
      </c>
      <c r="L5" s="147">
        <v>0.59305555555555556</v>
      </c>
      <c r="M5" s="370">
        <v>0.63472222222222219</v>
      </c>
      <c r="N5" s="400">
        <v>0.67638888888888893</v>
      </c>
      <c r="P5" s="2"/>
      <c r="Q5" s="2"/>
      <c r="R5" s="2"/>
      <c r="S5" s="2"/>
      <c r="T5" s="2"/>
      <c r="U5" s="2"/>
      <c r="V5" s="2"/>
      <c r="W5" s="2"/>
      <c r="X5" s="2"/>
    </row>
    <row r="6" spans="1:24">
      <c r="A6" s="25" t="s">
        <v>270</v>
      </c>
      <c r="B6" s="271">
        <v>108</v>
      </c>
      <c r="C6" s="291" t="s">
        <v>246</v>
      </c>
      <c r="D6" s="131">
        <v>0.7</v>
      </c>
      <c r="E6" s="132">
        <v>0.7</v>
      </c>
      <c r="F6" s="135" t="s">
        <v>139</v>
      </c>
      <c r="G6" s="129" t="s">
        <v>140</v>
      </c>
      <c r="H6" s="136">
        <v>0.42708333333333331</v>
      </c>
      <c r="I6" s="136">
        <v>0.46875</v>
      </c>
      <c r="J6" s="136">
        <v>0.51041666666666663</v>
      </c>
      <c r="K6" s="136">
        <v>0.55208333333333337</v>
      </c>
      <c r="L6" s="136">
        <v>0.59375</v>
      </c>
      <c r="M6" s="138">
        <v>0.63541666666666663</v>
      </c>
      <c r="N6" s="401">
        <v>0.67708333333333337</v>
      </c>
      <c r="P6" s="2"/>
      <c r="Q6" s="2"/>
      <c r="R6" s="2"/>
      <c r="S6" s="2"/>
      <c r="T6" s="2"/>
      <c r="U6" s="2"/>
      <c r="V6" s="2"/>
      <c r="W6" s="2"/>
      <c r="X6" s="2"/>
    </row>
    <row r="7" spans="1:24" hidden="1">
      <c r="A7" s="25" t="s">
        <v>271</v>
      </c>
      <c r="B7" s="374"/>
      <c r="C7" s="395"/>
      <c r="D7" s="375">
        <v>0.7</v>
      </c>
      <c r="E7" s="376">
        <v>1.4</v>
      </c>
      <c r="F7" s="212" t="s">
        <v>141</v>
      </c>
      <c r="G7" s="209" t="s">
        <v>142</v>
      </c>
      <c r="H7" s="30">
        <v>0.42777777777777781</v>
      </c>
      <c r="I7" s="30">
        <v>0.4694444444444445</v>
      </c>
      <c r="J7" s="30">
        <v>0.51111111111111118</v>
      </c>
      <c r="K7" s="30">
        <v>0.55277777777777781</v>
      </c>
      <c r="L7" s="30">
        <v>0.59444444444444444</v>
      </c>
      <c r="M7" s="30">
        <v>0.63611111111111118</v>
      </c>
      <c r="N7" s="31">
        <v>0.6777777777777777</v>
      </c>
      <c r="P7" s="2"/>
      <c r="Q7" s="2"/>
      <c r="R7" s="2"/>
      <c r="S7" s="2"/>
      <c r="T7" s="2"/>
      <c r="U7" s="2"/>
      <c r="V7" s="2"/>
      <c r="W7" s="2"/>
      <c r="X7" s="2"/>
    </row>
    <row r="8" spans="1:24" s="2" customFormat="1">
      <c r="A8" s="216" t="s">
        <v>325</v>
      </c>
      <c r="B8" s="327">
        <v>11</v>
      </c>
      <c r="C8" s="373" t="s">
        <v>179</v>
      </c>
      <c r="D8" s="217" t="s">
        <v>187</v>
      </c>
      <c r="E8" s="218" t="s">
        <v>187</v>
      </c>
      <c r="F8" s="219" t="s">
        <v>187</v>
      </c>
      <c r="G8" s="220" t="s">
        <v>187</v>
      </c>
      <c r="H8" s="220" t="s">
        <v>187</v>
      </c>
      <c r="I8" s="220" t="s">
        <v>187</v>
      </c>
      <c r="J8" s="220" t="s">
        <v>187</v>
      </c>
      <c r="K8" s="220" t="s">
        <v>187</v>
      </c>
      <c r="L8" s="220" t="s">
        <v>187</v>
      </c>
      <c r="M8" s="144" t="s">
        <v>187</v>
      </c>
      <c r="N8" s="368" t="s">
        <v>187</v>
      </c>
    </row>
    <row r="9" spans="1:24">
      <c r="A9" s="25" t="s">
        <v>271</v>
      </c>
      <c r="B9" s="272" t="s">
        <v>65</v>
      </c>
      <c r="C9" s="294" t="s">
        <v>179</v>
      </c>
      <c r="D9" s="69">
        <v>0.7</v>
      </c>
      <c r="E9" s="213">
        <v>1.4</v>
      </c>
      <c r="F9" s="212" t="s">
        <v>141</v>
      </c>
      <c r="G9" s="209" t="s">
        <v>142</v>
      </c>
      <c r="H9" s="30">
        <v>0.42777777777777781</v>
      </c>
      <c r="I9" s="30">
        <v>0.4694444444444445</v>
      </c>
      <c r="J9" s="30">
        <v>0.51111111111111118</v>
      </c>
      <c r="K9" s="30">
        <v>0.55277777777777781</v>
      </c>
      <c r="L9" s="30">
        <v>0.59444444444444444</v>
      </c>
      <c r="M9" s="30">
        <v>0.63611111111111118</v>
      </c>
      <c r="N9" s="31">
        <v>0.6777777777777777</v>
      </c>
      <c r="P9" s="2"/>
      <c r="Q9" s="2"/>
      <c r="R9" s="2"/>
      <c r="S9" s="2"/>
      <c r="T9" s="2"/>
      <c r="U9" s="2"/>
      <c r="V9" s="2"/>
      <c r="W9" s="2"/>
      <c r="X9" s="2"/>
    </row>
    <row r="10" spans="1:24">
      <c r="A10" s="25" t="s">
        <v>239</v>
      </c>
      <c r="B10" s="271">
        <v>109</v>
      </c>
      <c r="C10" s="291" t="s">
        <v>246</v>
      </c>
      <c r="D10" s="131">
        <v>0.5</v>
      </c>
      <c r="E10" s="132">
        <v>1.9</v>
      </c>
      <c r="F10" s="135" t="s">
        <v>143</v>
      </c>
      <c r="G10" s="129" t="s">
        <v>144</v>
      </c>
      <c r="H10" s="136">
        <v>0.4284722222222222</v>
      </c>
      <c r="I10" s="136">
        <v>0.47013888888888888</v>
      </c>
      <c r="J10" s="136">
        <v>0.51180555555555551</v>
      </c>
      <c r="K10" s="136">
        <v>0.55347222222222225</v>
      </c>
      <c r="L10" s="136">
        <v>0.59513888888888888</v>
      </c>
      <c r="M10" s="136">
        <v>0.63680555555555551</v>
      </c>
      <c r="N10" s="137">
        <v>0.67847222222222225</v>
      </c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A11" s="24" t="s">
        <v>244</v>
      </c>
      <c r="B11" s="271">
        <v>12</v>
      </c>
      <c r="C11" s="291" t="s">
        <v>179</v>
      </c>
      <c r="D11" s="131">
        <v>0.5</v>
      </c>
      <c r="E11" s="132">
        <v>2.4</v>
      </c>
      <c r="F11" s="135" t="s">
        <v>145</v>
      </c>
      <c r="G11" s="129" t="s">
        <v>146</v>
      </c>
      <c r="H11" s="136">
        <v>0.4291666666666667</v>
      </c>
      <c r="I11" s="136">
        <v>0.47083333333333338</v>
      </c>
      <c r="J11" s="136">
        <v>0.51250000000000007</v>
      </c>
      <c r="K11" s="136">
        <v>0.5541666666666667</v>
      </c>
      <c r="L11" s="136">
        <v>0.59583333333333333</v>
      </c>
      <c r="M11" s="136">
        <v>0.63750000000000007</v>
      </c>
      <c r="N11" s="137">
        <v>0.6791666666666667</v>
      </c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25" t="s">
        <v>330</v>
      </c>
      <c r="B12" s="271">
        <v>13</v>
      </c>
      <c r="C12" s="291" t="s">
        <v>179</v>
      </c>
      <c r="D12" s="131">
        <v>0.8</v>
      </c>
      <c r="E12" s="132">
        <v>3.2</v>
      </c>
      <c r="F12" s="135" t="s">
        <v>147</v>
      </c>
      <c r="G12" s="129" t="s">
        <v>148</v>
      </c>
      <c r="H12" s="136">
        <v>0.43055555555555558</v>
      </c>
      <c r="I12" s="136">
        <v>0.47222222222222227</v>
      </c>
      <c r="J12" s="136">
        <v>0.51388888888888895</v>
      </c>
      <c r="K12" s="136">
        <v>0.55555555555555558</v>
      </c>
      <c r="L12" s="136">
        <v>0.59722222222222221</v>
      </c>
      <c r="M12" s="136">
        <v>0.63888888888888895</v>
      </c>
      <c r="N12" s="137">
        <v>0.68055555555555547</v>
      </c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26" t="s">
        <v>250</v>
      </c>
      <c r="B13" s="273">
        <v>3</v>
      </c>
      <c r="C13" s="396" t="s">
        <v>179</v>
      </c>
      <c r="D13" s="131">
        <v>1.7</v>
      </c>
      <c r="E13" s="132">
        <v>4.9000000000000004</v>
      </c>
      <c r="F13" s="135" t="s">
        <v>289</v>
      </c>
      <c r="G13" s="129" t="s">
        <v>333</v>
      </c>
      <c r="H13" s="136">
        <v>0.43194444444444446</v>
      </c>
      <c r="I13" s="136">
        <v>0.47361111111111115</v>
      </c>
      <c r="J13" s="136">
        <v>0.51527777777777783</v>
      </c>
      <c r="K13" s="136">
        <v>0.55694444444444446</v>
      </c>
      <c r="L13" s="136">
        <v>0.59861111111111109</v>
      </c>
      <c r="M13" s="136">
        <v>0.64027777777777783</v>
      </c>
      <c r="N13" s="137">
        <v>0.68194444444444446</v>
      </c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26" t="s">
        <v>334</v>
      </c>
      <c r="B14" s="273">
        <v>44</v>
      </c>
      <c r="C14" s="396" t="s">
        <v>245</v>
      </c>
      <c r="D14" s="131">
        <v>0.3</v>
      </c>
      <c r="E14" s="132">
        <v>5.2</v>
      </c>
      <c r="F14" s="135" t="s">
        <v>337</v>
      </c>
      <c r="G14" s="129" t="s">
        <v>338</v>
      </c>
      <c r="H14" s="136">
        <v>0.43263888888888885</v>
      </c>
      <c r="I14" s="136">
        <v>0.47430555555555554</v>
      </c>
      <c r="J14" s="136">
        <v>0.51597222222222217</v>
      </c>
      <c r="K14" s="136">
        <v>0.55763888888888891</v>
      </c>
      <c r="L14" s="136">
        <v>0.59930555555555554</v>
      </c>
      <c r="M14" s="136">
        <v>0.64097222222222217</v>
      </c>
      <c r="N14" s="137">
        <v>0.68263888888888891</v>
      </c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369" t="s">
        <v>277</v>
      </c>
      <c r="B15" s="270">
        <v>2</v>
      </c>
      <c r="C15" s="290" t="s">
        <v>179</v>
      </c>
      <c r="D15" s="139">
        <v>1.4</v>
      </c>
      <c r="E15" s="140">
        <v>6.6</v>
      </c>
      <c r="F15" s="210" t="s">
        <v>291</v>
      </c>
      <c r="G15" s="208" t="s">
        <v>342</v>
      </c>
      <c r="H15" s="207">
        <v>0.43472222222222223</v>
      </c>
      <c r="I15" s="207">
        <v>0.47638888888888892</v>
      </c>
      <c r="J15" s="207">
        <v>0.5180555555555556</v>
      </c>
      <c r="K15" s="207">
        <v>0.55972222222222223</v>
      </c>
      <c r="L15" s="207">
        <v>0.60138888888888886</v>
      </c>
      <c r="M15" s="207">
        <v>0.6430555555555556</v>
      </c>
      <c r="N15" s="211">
        <v>0.68472222222222223</v>
      </c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60" t="s">
        <v>334</v>
      </c>
      <c r="B16" s="273">
        <v>15</v>
      </c>
      <c r="C16" s="396" t="s">
        <v>245</v>
      </c>
      <c r="D16" s="131">
        <v>1.6</v>
      </c>
      <c r="E16" s="132">
        <v>8.1999999999999993</v>
      </c>
      <c r="F16" s="135" t="s">
        <v>149</v>
      </c>
      <c r="G16" s="129" t="s">
        <v>150</v>
      </c>
      <c r="H16" s="136">
        <v>0.4368055555555555</v>
      </c>
      <c r="I16" s="136">
        <v>0.47847222222222219</v>
      </c>
      <c r="J16" s="136">
        <v>0.52013888888888882</v>
      </c>
      <c r="K16" s="136">
        <v>0.56180555555555556</v>
      </c>
      <c r="L16" s="136">
        <v>0.60347222222222219</v>
      </c>
      <c r="M16" s="136">
        <v>0.64513888888888882</v>
      </c>
      <c r="N16" s="137">
        <v>0.68680555555555556</v>
      </c>
      <c r="P16" s="2"/>
      <c r="Q16" s="2"/>
      <c r="R16" s="2"/>
      <c r="S16" s="2"/>
      <c r="T16" s="2"/>
      <c r="U16" s="2"/>
      <c r="V16" s="2"/>
      <c r="W16" s="2"/>
      <c r="X16" s="2"/>
    </row>
    <row r="17" spans="1:38">
      <c r="A17" s="22" t="s">
        <v>347</v>
      </c>
      <c r="B17" s="270">
        <v>5</v>
      </c>
      <c r="C17" s="290" t="s">
        <v>179</v>
      </c>
      <c r="D17" s="133">
        <v>1</v>
      </c>
      <c r="E17" s="134">
        <v>9.1999999999999993</v>
      </c>
      <c r="F17" s="141" t="s">
        <v>350</v>
      </c>
      <c r="G17" s="130" t="s">
        <v>351</v>
      </c>
      <c r="H17" s="145">
        <v>0.43888888888888888</v>
      </c>
      <c r="I17" s="145">
        <v>0.48055555555555557</v>
      </c>
      <c r="J17" s="145">
        <v>0.52222222222222225</v>
      </c>
      <c r="K17" s="145">
        <v>0.56388888888888888</v>
      </c>
      <c r="L17" s="145">
        <v>0.60555555555555551</v>
      </c>
      <c r="M17" s="145">
        <v>0.64722222222222225</v>
      </c>
      <c r="N17" s="142">
        <v>0.68888888888888899</v>
      </c>
    </row>
    <row r="18" spans="1:38">
      <c r="A18" s="78" t="s">
        <v>64</v>
      </c>
      <c r="B18" s="252"/>
      <c r="C18" s="397"/>
      <c r="D18" s="79" t="s">
        <v>65</v>
      </c>
      <c r="E18" s="80">
        <v>9.1999999999999993</v>
      </c>
      <c r="F18" s="81">
        <f>$E18</f>
        <v>9.1999999999999993</v>
      </c>
      <c r="G18" s="82">
        <f>$E18</f>
        <v>9.1999999999999993</v>
      </c>
      <c r="H18" s="82">
        <f>$E18</f>
        <v>9.1999999999999993</v>
      </c>
      <c r="I18" s="82">
        <f>$E18</f>
        <v>9.1999999999999993</v>
      </c>
      <c r="J18" s="82">
        <f t="shared" ref="J18:N18" si="0">$E18</f>
        <v>9.1999999999999993</v>
      </c>
      <c r="K18" s="82">
        <f t="shared" si="0"/>
        <v>9.1999999999999993</v>
      </c>
      <c r="L18" s="82">
        <f t="shared" si="0"/>
        <v>9.1999999999999993</v>
      </c>
      <c r="M18" s="82">
        <f t="shared" si="0"/>
        <v>9.1999999999999993</v>
      </c>
      <c r="N18" s="83">
        <f t="shared" si="0"/>
        <v>9.1999999999999993</v>
      </c>
    </row>
    <row r="19" spans="1:38">
      <c r="B19" s="28"/>
      <c r="C19" s="28"/>
      <c r="F19" s="10"/>
      <c r="G19" s="14"/>
      <c r="K19" s="3"/>
      <c r="L19" s="3"/>
      <c r="M19" s="3"/>
      <c r="N19" s="3"/>
    </row>
    <row r="20" spans="1:38">
      <c r="A20" s="5" t="s">
        <v>77</v>
      </c>
      <c r="B20" s="251" t="s">
        <v>248</v>
      </c>
      <c r="C20" s="9" t="s">
        <v>247</v>
      </c>
      <c r="D20" s="94" t="s">
        <v>0</v>
      </c>
      <c r="E20" s="95" t="s">
        <v>2</v>
      </c>
      <c r="F20" s="6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7">
        <v>1</v>
      </c>
    </row>
    <row r="21" spans="1:38" s="2" customFormat="1">
      <c r="A21" s="216" t="s">
        <v>347</v>
      </c>
      <c r="B21" s="327">
        <v>5</v>
      </c>
      <c r="C21" s="373" t="s">
        <v>179</v>
      </c>
      <c r="D21" s="139">
        <v>0</v>
      </c>
      <c r="E21" s="140">
        <v>0</v>
      </c>
      <c r="F21" s="210" t="s">
        <v>350</v>
      </c>
      <c r="G21" s="208" t="s">
        <v>351</v>
      </c>
      <c r="H21" s="207">
        <v>0.43888888888888888</v>
      </c>
      <c r="I21" s="207">
        <v>0.48055555555555557</v>
      </c>
      <c r="J21" s="207">
        <v>0.52222222222222225</v>
      </c>
      <c r="K21" s="207">
        <v>0.56388888888888888</v>
      </c>
      <c r="L21" s="207">
        <v>0.60555555555555551</v>
      </c>
      <c r="M21" s="207">
        <v>0.64722222222222225</v>
      </c>
      <c r="N21" s="211">
        <v>0.68888888888888899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25" t="s">
        <v>53</v>
      </c>
      <c r="B22" s="271">
        <v>17</v>
      </c>
      <c r="C22" s="291" t="s">
        <v>179</v>
      </c>
      <c r="D22" s="131">
        <v>0.2</v>
      </c>
      <c r="E22" s="132">
        <v>0.2</v>
      </c>
      <c r="F22" s="135" t="s">
        <v>356</v>
      </c>
      <c r="G22" s="129" t="s">
        <v>357</v>
      </c>
      <c r="H22" s="136">
        <v>0.43958333333333338</v>
      </c>
      <c r="I22" s="136">
        <v>0.48125000000000001</v>
      </c>
      <c r="J22" s="136">
        <v>0.5229166666666667</v>
      </c>
      <c r="K22" s="136">
        <v>0.56458333333333333</v>
      </c>
      <c r="L22" s="136">
        <v>0.60625000000000007</v>
      </c>
      <c r="M22" s="136">
        <v>0.6479166666666667</v>
      </c>
      <c r="N22" s="137">
        <v>0.68958333333333333</v>
      </c>
    </row>
    <row r="23" spans="1:38">
      <c r="A23" s="25" t="s">
        <v>33</v>
      </c>
      <c r="B23" s="271">
        <v>35</v>
      </c>
      <c r="C23" s="291" t="s">
        <v>179</v>
      </c>
      <c r="D23" s="131" t="s">
        <v>187</v>
      </c>
      <c r="E23" s="132" t="s">
        <v>187</v>
      </c>
      <c r="F23" s="135" t="s">
        <v>187</v>
      </c>
      <c r="G23" s="129" t="s">
        <v>187</v>
      </c>
      <c r="H23" s="129" t="s">
        <v>187</v>
      </c>
      <c r="I23" s="136" t="s">
        <v>187</v>
      </c>
      <c r="J23" s="136" t="s">
        <v>187</v>
      </c>
      <c r="K23" s="129" t="s">
        <v>187</v>
      </c>
      <c r="L23" s="136" t="s">
        <v>187</v>
      </c>
      <c r="M23" s="136" t="s">
        <v>187</v>
      </c>
      <c r="N23" s="137" t="s">
        <v>187</v>
      </c>
    </row>
    <row r="24" spans="1:38">
      <c r="A24" s="25" t="s">
        <v>358</v>
      </c>
      <c r="B24" s="271">
        <v>13</v>
      </c>
      <c r="C24" s="291" t="s">
        <v>245</v>
      </c>
      <c r="D24" s="131" t="s">
        <v>187</v>
      </c>
      <c r="E24" s="132" t="s">
        <v>187</v>
      </c>
      <c r="F24" s="135" t="s">
        <v>187</v>
      </c>
      <c r="G24" s="129" t="s">
        <v>187</v>
      </c>
      <c r="H24" s="129" t="s">
        <v>187</v>
      </c>
      <c r="I24" s="136" t="s">
        <v>187</v>
      </c>
      <c r="J24" s="136" t="s">
        <v>187</v>
      </c>
      <c r="K24" s="129" t="s">
        <v>187</v>
      </c>
      <c r="L24" s="136" t="s">
        <v>187</v>
      </c>
      <c r="M24" s="136" t="s">
        <v>187</v>
      </c>
      <c r="N24" s="137" t="s">
        <v>187</v>
      </c>
    </row>
    <row r="25" spans="1:38">
      <c r="A25" s="25" t="s">
        <v>360</v>
      </c>
      <c r="B25" s="271">
        <v>14</v>
      </c>
      <c r="C25" s="291" t="s">
        <v>179</v>
      </c>
      <c r="D25" s="131" t="s">
        <v>187</v>
      </c>
      <c r="E25" s="132" t="s">
        <v>187</v>
      </c>
      <c r="F25" s="135" t="s">
        <v>187</v>
      </c>
      <c r="G25" s="129" t="s">
        <v>187</v>
      </c>
      <c r="H25" s="129" t="s">
        <v>187</v>
      </c>
      <c r="I25" s="136" t="s">
        <v>187</v>
      </c>
      <c r="J25" s="136" t="s">
        <v>187</v>
      </c>
      <c r="K25" s="129" t="s">
        <v>187</v>
      </c>
      <c r="L25" s="136" t="s">
        <v>187</v>
      </c>
      <c r="M25" s="136" t="s">
        <v>187</v>
      </c>
      <c r="N25" s="137" t="s">
        <v>187</v>
      </c>
    </row>
    <row r="26" spans="1:38" hidden="1">
      <c r="A26" s="25" t="s">
        <v>236</v>
      </c>
      <c r="B26" s="271"/>
      <c r="C26" s="291"/>
      <c r="D26" s="131">
        <v>2.2999999999999998</v>
      </c>
      <c r="E26" s="132">
        <v>5.8</v>
      </c>
      <c r="F26" s="135" t="s">
        <v>301</v>
      </c>
      <c r="G26" s="129" t="s">
        <v>301</v>
      </c>
      <c r="H26" s="129" t="s">
        <v>301</v>
      </c>
      <c r="I26" s="136" t="s">
        <v>301</v>
      </c>
      <c r="J26" s="136" t="s">
        <v>301</v>
      </c>
      <c r="K26" s="129" t="s">
        <v>301</v>
      </c>
      <c r="L26" s="136" t="s">
        <v>301</v>
      </c>
      <c r="M26" s="136" t="s">
        <v>301</v>
      </c>
      <c r="N26" s="137" t="s">
        <v>301</v>
      </c>
    </row>
    <row r="27" spans="1:38">
      <c r="A27" s="25" t="s">
        <v>236</v>
      </c>
      <c r="B27" s="271">
        <v>4</v>
      </c>
      <c r="C27" s="291" t="s">
        <v>179</v>
      </c>
      <c r="D27" s="131">
        <v>1.3</v>
      </c>
      <c r="E27" s="132">
        <v>1.5</v>
      </c>
      <c r="F27" s="135" t="s">
        <v>81</v>
      </c>
      <c r="G27" s="129" t="s">
        <v>205</v>
      </c>
      <c r="H27" s="136">
        <v>0.44166666666666665</v>
      </c>
      <c r="I27" s="136">
        <v>0.48333333333333334</v>
      </c>
      <c r="J27" s="136">
        <v>0.52500000000000002</v>
      </c>
      <c r="K27" s="136">
        <v>0.56666666666666665</v>
      </c>
      <c r="L27" s="136">
        <v>0.60833333333333328</v>
      </c>
      <c r="M27" s="136">
        <v>0.65</v>
      </c>
      <c r="N27" s="137">
        <v>0.69166666666666676</v>
      </c>
    </row>
    <row r="28" spans="1:38">
      <c r="A28" s="25" t="s">
        <v>284</v>
      </c>
      <c r="B28" s="271">
        <v>8</v>
      </c>
      <c r="C28" s="291" t="s">
        <v>179</v>
      </c>
      <c r="D28" s="131">
        <v>0.6</v>
      </c>
      <c r="E28" s="132">
        <v>2.1</v>
      </c>
      <c r="F28" s="135" t="s">
        <v>82</v>
      </c>
      <c r="G28" s="129" t="s">
        <v>362</v>
      </c>
      <c r="H28" s="136">
        <v>0.44236111111111115</v>
      </c>
      <c r="I28" s="136">
        <v>0.48402777777777778</v>
      </c>
      <c r="J28" s="136">
        <v>0.52569444444444446</v>
      </c>
      <c r="K28" s="136">
        <v>0.56736111111111109</v>
      </c>
      <c r="L28" s="136">
        <v>0.60902777777777783</v>
      </c>
      <c r="M28" s="136">
        <v>0.65069444444444446</v>
      </c>
      <c r="N28" s="137">
        <v>0.69236111111111109</v>
      </c>
    </row>
    <row r="29" spans="1:38" s="2" customFormat="1">
      <c r="A29" s="24" t="s">
        <v>237</v>
      </c>
      <c r="B29" s="324" t="s">
        <v>296</v>
      </c>
      <c r="C29" s="290" t="s">
        <v>179</v>
      </c>
      <c r="D29" s="139">
        <v>0.6</v>
      </c>
      <c r="E29" s="140">
        <v>2.7</v>
      </c>
      <c r="F29" s="210" t="s">
        <v>84</v>
      </c>
      <c r="G29" s="208" t="s">
        <v>207</v>
      </c>
      <c r="H29" s="207">
        <v>0.44305555555555554</v>
      </c>
      <c r="I29" s="207">
        <v>0.48472222222222222</v>
      </c>
      <c r="J29" s="207">
        <v>0.52638888888888891</v>
      </c>
      <c r="K29" s="207">
        <v>0.56805555555555554</v>
      </c>
      <c r="L29" s="207">
        <v>0.60972222222222217</v>
      </c>
      <c r="M29" s="207">
        <v>0.65138888888888891</v>
      </c>
      <c r="N29" s="211">
        <v>0.69305555555555554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>
      <c r="A30" s="25" t="s">
        <v>239</v>
      </c>
      <c r="B30" s="271">
        <v>109</v>
      </c>
      <c r="C30" s="291" t="s">
        <v>246</v>
      </c>
      <c r="D30" s="131">
        <v>0.7</v>
      </c>
      <c r="E30" s="132">
        <v>3.4</v>
      </c>
      <c r="F30" s="135" t="s">
        <v>88</v>
      </c>
      <c r="G30" s="129" t="s">
        <v>151</v>
      </c>
      <c r="H30" s="136">
        <v>0.44444444444444442</v>
      </c>
      <c r="I30" s="136">
        <v>0.4861111111111111</v>
      </c>
      <c r="J30" s="136">
        <v>0.52777777777777779</v>
      </c>
      <c r="K30" s="136">
        <v>0.56944444444444442</v>
      </c>
      <c r="L30" s="136">
        <v>0.61111111111111105</v>
      </c>
      <c r="M30" s="136">
        <v>0.65277777777777779</v>
      </c>
      <c r="N30" s="137">
        <v>0.69444444444444453</v>
      </c>
    </row>
    <row r="31" spans="1:38">
      <c r="A31" s="25" t="s">
        <v>238</v>
      </c>
      <c r="B31" s="271">
        <v>17</v>
      </c>
      <c r="C31" s="291" t="s">
        <v>245</v>
      </c>
      <c r="D31" s="131" t="s">
        <v>187</v>
      </c>
      <c r="E31" s="132" t="s">
        <v>187</v>
      </c>
      <c r="F31" s="135" t="s">
        <v>187</v>
      </c>
      <c r="G31" s="129" t="s">
        <v>187</v>
      </c>
      <c r="H31" s="129" t="s">
        <v>187</v>
      </c>
      <c r="I31" s="136" t="s">
        <v>187</v>
      </c>
      <c r="J31" s="136" t="s">
        <v>187</v>
      </c>
      <c r="K31" s="129" t="s">
        <v>187</v>
      </c>
      <c r="L31" s="136" t="s">
        <v>187</v>
      </c>
      <c r="M31" s="136" t="s">
        <v>187</v>
      </c>
      <c r="N31" s="137" t="s">
        <v>187</v>
      </c>
    </row>
    <row r="32" spans="1:38">
      <c r="A32" s="25" t="s">
        <v>240</v>
      </c>
      <c r="B32" s="271">
        <v>19</v>
      </c>
      <c r="C32" s="291" t="s">
        <v>245</v>
      </c>
      <c r="D32" s="131" t="s">
        <v>187</v>
      </c>
      <c r="E32" s="132" t="s">
        <v>187</v>
      </c>
      <c r="F32" s="135" t="s">
        <v>187</v>
      </c>
      <c r="G32" s="129" t="s">
        <v>187</v>
      </c>
      <c r="H32" s="129" t="s">
        <v>187</v>
      </c>
      <c r="I32" s="136" t="s">
        <v>187</v>
      </c>
      <c r="J32" s="136" t="s">
        <v>187</v>
      </c>
      <c r="K32" s="129" t="s">
        <v>187</v>
      </c>
      <c r="L32" s="136" t="s">
        <v>187</v>
      </c>
      <c r="M32" s="136" t="s">
        <v>187</v>
      </c>
      <c r="N32" s="137" t="s">
        <v>187</v>
      </c>
    </row>
    <row r="33" spans="1:38">
      <c r="A33" s="25" t="s">
        <v>274</v>
      </c>
      <c r="B33" s="272" t="s">
        <v>65</v>
      </c>
      <c r="C33" s="294" t="s">
        <v>179</v>
      </c>
      <c r="D33" s="131" t="s">
        <v>187</v>
      </c>
      <c r="E33" s="132" t="s">
        <v>187</v>
      </c>
      <c r="F33" s="135" t="s">
        <v>187</v>
      </c>
      <c r="G33" s="129" t="s">
        <v>187</v>
      </c>
      <c r="H33" s="129" t="s">
        <v>187</v>
      </c>
      <c r="I33" s="136" t="s">
        <v>187</v>
      </c>
      <c r="J33" s="136" t="s">
        <v>187</v>
      </c>
      <c r="K33" s="129" t="s">
        <v>187</v>
      </c>
      <c r="L33" s="136" t="s">
        <v>187</v>
      </c>
      <c r="M33" s="136" t="s">
        <v>187</v>
      </c>
      <c r="N33" s="137" t="s">
        <v>187</v>
      </c>
    </row>
    <row r="34" spans="1:38">
      <c r="A34" s="25" t="s">
        <v>240</v>
      </c>
      <c r="B34" s="273">
        <v>40</v>
      </c>
      <c r="C34" s="396" t="s">
        <v>245</v>
      </c>
      <c r="D34" s="131" t="s">
        <v>187</v>
      </c>
      <c r="E34" s="132" t="s">
        <v>187</v>
      </c>
      <c r="F34" s="135" t="s">
        <v>187</v>
      </c>
      <c r="G34" s="129" t="s">
        <v>187</v>
      </c>
      <c r="H34" s="129" t="s">
        <v>187</v>
      </c>
      <c r="I34" s="136" t="s">
        <v>187</v>
      </c>
      <c r="J34" s="136" t="s">
        <v>187</v>
      </c>
      <c r="K34" s="129" t="s">
        <v>187</v>
      </c>
      <c r="L34" s="136" t="s">
        <v>187</v>
      </c>
      <c r="M34" s="136" t="s">
        <v>187</v>
      </c>
      <c r="N34" s="137" t="s">
        <v>187</v>
      </c>
    </row>
    <row r="35" spans="1:38">
      <c r="A35" s="25" t="s">
        <v>43</v>
      </c>
      <c r="B35" s="271">
        <v>16</v>
      </c>
      <c r="C35" s="291" t="s">
        <v>179</v>
      </c>
      <c r="D35" s="131" t="s">
        <v>187</v>
      </c>
      <c r="E35" s="132" t="s">
        <v>187</v>
      </c>
      <c r="F35" s="135" t="s">
        <v>187</v>
      </c>
      <c r="G35" s="129" t="s">
        <v>187</v>
      </c>
      <c r="H35" s="129" t="s">
        <v>187</v>
      </c>
      <c r="I35" s="136" t="s">
        <v>187</v>
      </c>
      <c r="J35" s="136" t="s">
        <v>187</v>
      </c>
      <c r="K35" s="129" t="s">
        <v>187</v>
      </c>
      <c r="L35" s="136" t="s">
        <v>187</v>
      </c>
      <c r="M35" s="136" t="s">
        <v>187</v>
      </c>
      <c r="N35" s="137" t="s">
        <v>187</v>
      </c>
    </row>
    <row r="36" spans="1:38">
      <c r="A36" s="25" t="s">
        <v>238</v>
      </c>
      <c r="B36" s="273">
        <v>42</v>
      </c>
      <c r="C36" s="396" t="s">
        <v>245</v>
      </c>
      <c r="D36" s="131" t="s">
        <v>187</v>
      </c>
      <c r="E36" s="132" t="s">
        <v>187</v>
      </c>
      <c r="F36" s="135" t="s">
        <v>187</v>
      </c>
      <c r="G36" s="129" t="s">
        <v>187</v>
      </c>
      <c r="H36" s="129" t="s">
        <v>187</v>
      </c>
      <c r="I36" s="136" t="s">
        <v>187</v>
      </c>
      <c r="J36" s="136" t="s">
        <v>187</v>
      </c>
      <c r="K36" s="129" t="s">
        <v>187</v>
      </c>
      <c r="L36" s="136" t="s">
        <v>187</v>
      </c>
      <c r="M36" s="136" t="s">
        <v>187</v>
      </c>
      <c r="N36" s="137" t="s">
        <v>187</v>
      </c>
    </row>
    <row r="37" spans="1:38" hidden="1">
      <c r="A37" s="25" t="s">
        <v>271</v>
      </c>
      <c r="B37" s="271"/>
      <c r="C37" s="291"/>
      <c r="D37" s="131">
        <v>0.3</v>
      </c>
      <c r="E37" s="132">
        <v>4.8</v>
      </c>
      <c r="F37" s="135" t="s">
        <v>301</v>
      </c>
      <c r="G37" s="129" t="s">
        <v>301</v>
      </c>
      <c r="H37" s="129" t="s">
        <v>301</v>
      </c>
      <c r="I37" s="129" t="s">
        <v>301</v>
      </c>
      <c r="J37" s="129" t="s">
        <v>301</v>
      </c>
      <c r="K37" s="129" t="s">
        <v>301</v>
      </c>
      <c r="L37" s="129" t="s">
        <v>301</v>
      </c>
      <c r="M37" s="136" t="s">
        <v>301</v>
      </c>
      <c r="N37" s="137" t="s">
        <v>301</v>
      </c>
    </row>
    <row r="38" spans="1:38">
      <c r="A38" s="25" t="s">
        <v>271</v>
      </c>
      <c r="B38" s="272" t="s">
        <v>65</v>
      </c>
      <c r="C38" s="294" t="s">
        <v>179</v>
      </c>
      <c r="D38" s="131">
        <v>0.5</v>
      </c>
      <c r="E38" s="132">
        <v>3.9</v>
      </c>
      <c r="F38" s="135" t="s">
        <v>91</v>
      </c>
      <c r="G38" s="129" t="s">
        <v>215</v>
      </c>
      <c r="H38" s="136">
        <v>0.4458333333333333</v>
      </c>
      <c r="I38" s="136">
        <v>0.48749999999999999</v>
      </c>
      <c r="J38" s="136">
        <v>0.52916666666666667</v>
      </c>
      <c r="K38" s="136">
        <v>0.5708333333333333</v>
      </c>
      <c r="L38" s="136">
        <v>0.61249999999999993</v>
      </c>
      <c r="M38" s="136">
        <v>0.65416666666666667</v>
      </c>
      <c r="N38" s="137">
        <v>0.6958333333333333</v>
      </c>
    </row>
    <row r="39" spans="1:38" s="2" customFormat="1">
      <c r="A39" s="357" t="s">
        <v>325</v>
      </c>
      <c r="B39" s="275">
        <v>11</v>
      </c>
      <c r="C39" s="398" t="s">
        <v>179</v>
      </c>
      <c r="D39" s="384" t="s">
        <v>187</v>
      </c>
      <c r="E39" s="385" t="s">
        <v>187</v>
      </c>
      <c r="F39" s="135" t="s">
        <v>187</v>
      </c>
      <c r="G39" s="129" t="s">
        <v>187</v>
      </c>
      <c r="H39" s="129" t="s">
        <v>187</v>
      </c>
      <c r="I39" s="136" t="s">
        <v>187</v>
      </c>
      <c r="J39" s="136" t="s">
        <v>187</v>
      </c>
      <c r="K39" s="129" t="s">
        <v>187</v>
      </c>
      <c r="L39" s="136" t="s">
        <v>187</v>
      </c>
      <c r="M39" s="136" t="s">
        <v>187</v>
      </c>
      <c r="N39" s="137" t="s">
        <v>187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>
      <c r="A40" s="360" t="s">
        <v>270</v>
      </c>
      <c r="B40" s="361">
        <v>108</v>
      </c>
      <c r="C40" s="379" t="s">
        <v>246</v>
      </c>
      <c r="D40" s="362">
        <v>0.7</v>
      </c>
      <c r="E40" s="363">
        <v>4.5999999999999996</v>
      </c>
      <c r="F40" s="364" t="s">
        <v>372</v>
      </c>
      <c r="G40" s="365" t="s">
        <v>373</v>
      </c>
      <c r="H40" s="366">
        <v>0.4465277777777778</v>
      </c>
      <c r="I40" s="366">
        <v>0.48819444444444443</v>
      </c>
      <c r="J40" s="366">
        <v>0.52986111111111112</v>
      </c>
      <c r="K40" s="366">
        <v>0.57152777777777775</v>
      </c>
      <c r="L40" s="381">
        <v>0.61319444444444449</v>
      </c>
      <c r="M40" s="381">
        <v>0.65486111111111112</v>
      </c>
      <c r="N40" s="402">
        <v>0.69652777777777775</v>
      </c>
    </row>
    <row r="41" spans="1:38" s="2" customFormat="1">
      <c r="A41" s="22" t="s">
        <v>268</v>
      </c>
      <c r="B41" s="274">
        <v>10</v>
      </c>
      <c r="C41" s="399" t="s">
        <v>179</v>
      </c>
      <c r="D41" s="133">
        <v>0.8</v>
      </c>
      <c r="E41" s="134">
        <v>5.4</v>
      </c>
      <c r="F41" s="141" t="s">
        <v>93</v>
      </c>
      <c r="G41" s="130" t="s">
        <v>159</v>
      </c>
      <c r="H41" s="145">
        <v>0.44722222222222219</v>
      </c>
      <c r="I41" s="145">
        <v>0.48888888888888887</v>
      </c>
      <c r="J41" s="145">
        <v>0.53055555555555556</v>
      </c>
      <c r="K41" s="145">
        <v>0.57222222222222219</v>
      </c>
      <c r="L41" s="388">
        <v>0.61388888888888882</v>
      </c>
      <c r="M41" s="388">
        <v>0.65555555555555556</v>
      </c>
      <c r="N41" s="403">
        <v>0.6972222222222223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>
      <c r="A42" s="78" t="s">
        <v>64</v>
      </c>
      <c r="B42" s="252"/>
      <c r="C42" s="397"/>
      <c r="D42" s="79" t="s">
        <v>65</v>
      </c>
      <c r="E42" s="80">
        <v>5.4</v>
      </c>
      <c r="F42" s="81">
        <f>$E42</f>
        <v>5.4</v>
      </c>
      <c r="G42" s="82">
        <f t="shared" ref="G42:I42" si="1">$E42</f>
        <v>5.4</v>
      </c>
      <c r="H42" s="82">
        <f t="shared" si="1"/>
        <v>5.4</v>
      </c>
      <c r="I42" s="82">
        <f t="shared" si="1"/>
        <v>5.4</v>
      </c>
      <c r="J42" s="82">
        <f>$E42</f>
        <v>5.4</v>
      </c>
      <c r="K42" s="82">
        <f t="shared" ref="K42:N42" si="2">$E42</f>
        <v>5.4</v>
      </c>
      <c r="L42" s="82">
        <f t="shared" si="2"/>
        <v>5.4</v>
      </c>
      <c r="M42" s="82">
        <f t="shared" si="2"/>
        <v>5.4</v>
      </c>
      <c r="N42" s="83">
        <f t="shared" si="2"/>
        <v>5.4</v>
      </c>
    </row>
    <row r="44" spans="1:38">
      <c r="A44" s="84" t="s">
        <v>66</v>
      </c>
      <c r="B44" s="85" t="s">
        <v>0</v>
      </c>
      <c r="C44" s="86"/>
    </row>
    <row r="45" spans="1:38">
      <c r="A45" s="87" t="s">
        <v>234</v>
      </c>
      <c r="B45" s="85">
        <f>SUM(F18:N18)+SUM(F42:N42)</f>
        <v>131.4</v>
      </c>
      <c r="C45" s="86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8447-DDE0-403B-BCCC-E0329106D070}">
  <sheetPr>
    <tabColor rgb="FF00B0F0"/>
  </sheetPr>
  <dimension ref="A1:S186"/>
  <sheetViews>
    <sheetView workbookViewId="0">
      <selection activeCell="M15" sqref="M15:R21"/>
    </sheetView>
  </sheetViews>
  <sheetFormatPr defaultColWidth="4.125" defaultRowHeight="13.5"/>
  <cols>
    <col min="1" max="1" width="26.625" style="1" customWidth="1"/>
    <col min="2" max="2" width="3.375" style="3" customWidth="1"/>
    <col min="3" max="3" width="2.875" style="3" customWidth="1"/>
    <col min="4" max="4" width="4.125" style="10"/>
    <col min="5" max="5" width="4.125" style="10" customWidth="1"/>
    <col min="6" max="6" width="4.125" style="10"/>
    <col min="7" max="7" width="4.125" style="10" customWidth="1"/>
    <col min="8" max="8" width="4.125" style="10"/>
    <col min="9" max="9" width="4.125" style="10" customWidth="1"/>
    <col min="10" max="12" width="4.375" style="3" hidden="1" customWidth="1"/>
    <col min="13" max="18" width="4.375" style="3" bestFit="1" customWidth="1"/>
    <col min="19" max="19" width="4.125" style="3"/>
    <col min="20" max="16384" width="4.125" style="1"/>
  </cols>
  <sheetData>
    <row r="1" spans="1:19">
      <c r="A1" s="123" t="s">
        <v>395</v>
      </c>
      <c r="B1" s="250"/>
      <c r="C1" s="250"/>
    </row>
    <row r="2" spans="1:19">
      <c r="A2" s="2" t="s">
        <v>46</v>
      </c>
      <c r="B2" s="4"/>
      <c r="C2" s="4"/>
    </row>
    <row r="3" spans="1:19" s="2" customFormat="1">
      <c r="A3" s="2" t="s">
        <v>44</v>
      </c>
      <c r="B3" s="4"/>
      <c r="C3" s="4"/>
      <c r="D3" s="11"/>
      <c r="E3" s="11"/>
      <c r="F3" s="11"/>
      <c r="G3" s="11"/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>
      <c r="A4" s="5" t="s">
        <v>8</v>
      </c>
      <c r="B4" s="251"/>
      <c r="C4" s="251"/>
      <c r="D4" s="12" t="s">
        <v>0</v>
      </c>
      <c r="E4" s="13" t="s">
        <v>2</v>
      </c>
      <c r="F4" s="12" t="s">
        <v>0</v>
      </c>
      <c r="G4" s="13" t="s">
        <v>2</v>
      </c>
      <c r="H4" s="12" t="s">
        <v>0</v>
      </c>
      <c r="I4" s="13" t="s">
        <v>2</v>
      </c>
      <c r="J4" s="6"/>
      <c r="K4" s="8"/>
      <c r="L4" s="7"/>
      <c r="M4" s="196" t="s">
        <v>181</v>
      </c>
      <c r="N4" s="197" t="s">
        <v>183</v>
      </c>
      <c r="O4" s="197" t="s">
        <v>181</v>
      </c>
      <c r="P4" s="197" t="s">
        <v>181</v>
      </c>
      <c r="Q4" s="197" t="s">
        <v>182</v>
      </c>
      <c r="R4" s="198" t="s">
        <v>388</v>
      </c>
      <c r="S4" s="1"/>
    </row>
    <row r="5" spans="1:19">
      <c r="A5" s="5" t="s">
        <v>9</v>
      </c>
      <c r="B5" s="251" t="s">
        <v>248</v>
      </c>
      <c r="C5" s="251" t="s">
        <v>247</v>
      </c>
      <c r="D5" s="12"/>
      <c r="E5" s="13"/>
      <c r="F5" s="12"/>
      <c r="G5" s="13"/>
      <c r="H5" s="12"/>
      <c r="I5" s="13"/>
      <c r="J5" s="6"/>
      <c r="K5" s="8"/>
      <c r="L5" s="7"/>
      <c r="M5" s="6"/>
      <c r="N5" s="8" t="s">
        <v>60</v>
      </c>
      <c r="O5" s="8"/>
      <c r="P5" s="8"/>
      <c r="Q5" s="8" t="s">
        <v>60</v>
      </c>
      <c r="R5" s="7"/>
      <c r="S5" s="1"/>
    </row>
    <row r="6" spans="1:19" s="37" customFormat="1">
      <c r="A6" s="32" t="s">
        <v>235</v>
      </c>
      <c r="B6" s="270">
        <v>1</v>
      </c>
      <c r="C6" s="270" t="s">
        <v>179</v>
      </c>
      <c r="D6" s="67">
        <v>0</v>
      </c>
      <c r="E6" s="68">
        <v>0</v>
      </c>
      <c r="F6" s="67"/>
      <c r="G6" s="68"/>
      <c r="H6" s="67"/>
      <c r="I6" s="68"/>
      <c r="J6" s="63">
        <v>0</v>
      </c>
      <c r="K6" s="405">
        <v>0</v>
      </c>
      <c r="L6" s="304">
        <v>0</v>
      </c>
      <c r="M6" s="242" t="s">
        <v>1</v>
      </c>
      <c r="N6" s="247" t="s">
        <v>1</v>
      </c>
      <c r="O6" s="247" t="s">
        <v>1</v>
      </c>
      <c r="P6" s="39">
        <v>0.57291666666666663</v>
      </c>
      <c r="Q6" s="39">
        <v>0.61458333333333337</v>
      </c>
      <c r="R6" s="40">
        <v>0.64930555555555558</v>
      </c>
    </row>
    <row r="7" spans="1:19" s="27" customFormat="1">
      <c r="A7" s="261" t="s">
        <v>236</v>
      </c>
      <c r="B7" s="273">
        <v>4</v>
      </c>
      <c r="C7" s="273" t="s">
        <v>179</v>
      </c>
      <c r="D7" s="71">
        <v>2</v>
      </c>
      <c r="E7" s="410">
        <f>E6+D7</f>
        <v>2</v>
      </c>
      <c r="F7" s="71"/>
      <c r="G7" s="410"/>
      <c r="H7" s="71"/>
      <c r="I7" s="410"/>
      <c r="J7" s="65">
        <v>2.0833333333333333E-3</v>
      </c>
      <c r="K7" s="407">
        <v>2.0833333333333333E-3</v>
      </c>
      <c r="L7" s="306">
        <v>2.0833333333333333E-3</v>
      </c>
      <c r="M7" s="411" t="s">
        <v>1</v>
      </c>
      <c r="N7" s="412" t="s">
        <v>1</v>
      </c>
      <c r="O7" s="412" t="s">
        <v>1</v>
      </c>
      <c r="P7" s="413">
        <v>0.57708333333333328</v>
      </c>
      <c r="Q7" s="413">
        <v>0.61875000000000002</v>
      </c>
      <c r="R7" s="281">
        <v>0.65208333333333335</v>
      </c>
    </row>
    <row r="8" spans="1:19" s="27" customFormat="1">
      <c r="A8" s="216" t="s">
        <v>298</v>
      </c>
      <c r="B8" s="327">
        <v>13</v>
      </c>
      <c r="C8" s="327" t="s">
        <v>179</v>
      </c>
      <c r="D8" s="100" t="s">
        <v>187</v>
      </c>
      <c r="E8" s="101" t="s">
        <v>187</v>
      </c>
      <c r="F8" s="100"/>
      <c r="G8" s="101"/>
      <c r="H8" s="100">
        <v>0</v>
      </c>
      <c r="I8" s="101">
        <v>0</v>
      </c>
      <c r="J8" s="416">
        <v>0</v>
      </c>
      <c r="K8" s="417">
        <v>0</v>
      </c>
      <c r="L8" s="418">
        <v>0</v>
      </c>
      <c r="M8" s="420">
        <v>0.21875</v>
      </c>
      <c r="N8" s="151">
        <v>0.25694444444444448</v>
      </c>
      <c r="O8" s="143">
        <v>0.42708333333333331</v>
      </c>
      <c r="P8" s="143" t="s">
        <v>187</v>
      </c>
      <c r="Q8" s="143" t="s">
        <v>187</v>
      </c>
      <c r="R8" s="54" t="s">
        <v>187</v>
      </c>
    </row>
    <row r="9" spans="1:19" s="37" customFormat="1">
      <c r="A9" s="32" t="s">
        <v>237</v>
      </c>
      <c r="B9" s="270">
        <v>9</v>
      </c>
      <c r="C9" s="270" t="s">
        <v>179</v>
      </c>
      <c r="D9" s="67">
        <v>1.2</v>
      </c>
      <c r="E9" s="68">
        <f>E7+D9</f>
        <v>3.2</v>
      </c>
      <c r="F9" s="67"/>
      <c r="G9" s="68"/>
      <c r="H9" s="67">
        <v>1.2</v>
      </c>
      <c r="I9" s="434">
        <f>I7+H9</f>
        <v>1.2</v>
      </c>
      <c r="J9" s="63">
        <v>2.0833333333333333E-3</v>
      </c>
      <c r="K9" s="405">
        <v>2.0833333333333333E-3</v>
      </c>
      <c r="L9" s="304">
        <v>2.0833333333333333E-3</v>
      </c>
      <c r="M9" s="29">
        <f t="shared" ref="M9:O10" si="0">M8+$J9</f>
        <v>0.22083333333333333</v>
      </c>
      <c r="N9" s="30">
        <f>N8+$K9</f>
        <v>0.2590277777777778</v>
      </c>
      <c r="O9" s="30">
        <f t="shared" si="0"/>
        <v>0.42916666666666664</v>
      </c>
      <c r="P9" s="39">
        <f>P7+$L9</f>
        <v>0.57916666666666661</v>
      </c>
      <c r="Q9" s="39">
        <f>Q7+$L9</f>
        <v>0.62083333333333335</v>
      </c>
      <c r="R9" s="40">
        <f>R7+$L9</f>
        <v>0.65416666666666667</v>
      </c>
    </row>
    <row r="10" spans="1:19" s="27" customFormat="1">
      <c r="A10" s="26" t="s">
        <v>239</v>
      </c>
      <c r="B10" s="271">
        <v>109</v>
      </c>
      <c r="C10" s="271" t="s">
        <v>246</v>
      </c>
      <c r="D10" s="69">
        <v>0.8</v>
      </c>
      <c r="E10" s="70">
        <f t="shared" ref="E10:E39" si="1">E9+D10</f>
        <v>4</v>
      </c>
      <c r="F10" s="69"/>
      <c r="G10" s="70"/>
      <c r="H10" s="69"/>
      <c r="I10" s="70"/>
      <c r="J10" s="64">
        <v>1.3888888888888889E-3</v>
      </c>
      <c r="K10" s="406">
        <v>1.3888888888888889E-3</v>
      </c>
      <c r="L10" s="305">
        <v>1.3888888888888889E-3</v>
      </c>
      <c r="M10" s="29">
        <f t="shared" si="0"/>
        <v>0.22222222222222221</v>
      </c>
      <c r="N10" s="30">
        <f>N9+$K10</f>
        <v>0.26041666666666669</v>
      </c>
      <c r="O10" s="30">
        <f t="shared" si="0"/>
        <v>0.43055555555555552</v>
      </c>
      <c r="P10" s="30">
        <f t="shared" ref="P10:R40" si="2">P9+$L10</f>
        <v>0.58055555555555549</v>
      </c>
      <c r="Q10" s="30">
        <v>0.62291666666666667</v>
      </c>
      <c r="R10" s="31">
        <f t="shared" si="2"/>
        <v>0.65555555555555556</v>
      </c>
    </row>
    <row r="11" spans="1:19" s="27" customFormat="1">
      <c r="A11" s="25" t="s">
        <v>43</v>
      </c>
      <c r="B11" s="271">
        <v>16</v>
      </c>
      <c r="C11" s="271" t="s">
        <v>179</v>
      </c>
      <c r="D11" s="69" t="s">
        <v>187</v>
      </c>
      <c r="E11" s="70" t="s">
        <v>187</v>
      </c>
      <c r="F11" s="69">
        <v>1.9</v>
      </c>
      <c r="G11" s="70">
        <f t="shared" ref="G11:G36" si="3">G10+F11</f>
        <v>1.9</v>
      </c>
      <c r="H11" s="69"/>
      <c r="I11" s="70"/>
      <c r="J11" s="65" t="s">
        <v>187</v>
      </c>
      <c r="K11" s="407" t="s">
        <v>187</v>
      </c>
      <c r="L11" s="306">
        <v>2.7777777777777779E-3</v>
      </c>
      <c r="M11" s="231" t="s">
        <v>187</v>
      </c>
      <c r="N11" s="153" t="s">
        <v>187</v>
      </c>
      <c r="O11" s="153" t="s">
        <v>187</v>
      </c>
      <c r="P11" s="153">
        <f t="shared" si="2"/>
        <v>0.58333333333333326</v>
      </c>
      <c r="Q11" s="153">
        <v>0.62638888888888888</v>
      </c>
      <c r="R11" s="409">
        <f t="shared" si="2"/>
        <v>0.65833333333333333</v>
      </c>
    </row>
    <row r="12" spans="1:19" s="27" customFormat="1">
      <c r="A12" s="26" t="s">
        <v>270</v>
      </c>
      <c r="B12" s="271">
        <v>108</v>
      </c>
      <c r="C12" s="271" t="s">
        <v>246</v>
      </c>
      <c r="D12" s="69">
        <v>1.1000000000000001</v>
      </c>
      <c r="E12" s="70">
        <f>E10+D12</f>
        <v>5.0999999999999996</v>
      </c>
      <c r="F12" s="69">
        <v>2.2000000000000002</v>
      </c>
      <c r="G12" s="432" t="s">
        <v>390</v>
      </c>
      <c r="H12" s="69"/>
      <c r="I12" s="70"/>
      <c r="J12" s="64">
        <v>1.3888888888888889E-3</v>
      </c>
      <c r="K12" s="406">
        <v>1.3888888888888889E-3</v>
      </c>
      <c r="L12" s="305">
        <v>3.472222222222222E-3</v>
      </c>
      <c r="M12" s="29">
        <f t="shared" ref="M12:O12" si="4">M10+$J12</f>
        <v>0.22361111111111109</v>
      </c>
      <c r="N12" s="30">
        <f>N10+$K12</f>
        <v>0.26180555555555557</v>
      </c>
      <c r="O12" s="30">
        <f t="shared" si="4"/>
        <v>0.43194444444444441</v>
      </c>
      <c r="P12" s="30">
        <f t="shared" si="2"/>
        <v>0.58680555555555547</v>
      </c>
      <c r="Q12" s="30">
        <f t="shared" si="2"/>
        <v>0.62986111111111109</v>
      </c>
      <c r="R12" s="31">
        <f t="shared" si="2"/>
        <v>0.66180555555555554</v>
      </c>
    </row>
    <row r="13" spans="1:19" s="27" customFormat="1">
      <c r="A13" s="26" t="s">
        <v>240</v>
      </c>
      <c r="B13" s="271">
        <v>19</v>
      </c>
      <c r="C13" s="271" t="s">
        <v>245</v>
      </c>
      <c r="D13" s="69">
        <v>4.8</v>
      </c>
      <c r="E13" s="70">
        <f t="shared" si="1"/>
        <v>9.8999999999999986</v>
      </c>
      <c r="F13" s="69"/>
      <c r="G13" s="70"/>
      <c r="H13" s="69"/>
      <c r="I13" s="70"/>
      <c r="J13" s="64">
        <v>4.1666666666666666E-3</v>
      </c>
      <c r="K13" s="406">
        <v>4.1666666666666666E-3</v>
      </c>
      <c r="L13" s="305">
        <v>4.1666666666666666E-3</v>
      </c>
      <c r="M13" s="29">
        <f t="shared" ref="M13:O13" si="5">M12+$J13</f>
        <v>0.22777777777777777</v>
      </c>
      <c r="N13" s="30">
        <f>N12+$K13</f>
        <v>0.26597222222222222</v>
      </c>
      <c r="O13" s="30">
        <f t="shared" si="5"/>
        <v>0.43611111111111106</v>
      </c>
      <c r="P13" s="30">
        <f t="shared" si="2"/>
        <v>0.59097222222222212</v>
      </c>
      <c r="Q13" s="30">
        <f t="shared" si="2"/>
        <v>0.63402777777777775</v>
      </c>
      <c r="R13" s="31">
        <f t="shared" si="2"/>
        <v>0.66597222222222219</v>
      </c>
    </row>
    <row r="14" spans="1:19" s="27" customFormat="1">
      <c r="A14" s="26" t="s">
        <v>6</v>
      </c>
      <c r="B14" s="271">
        <v>21</v>
      </c>
      <c r="C14" s="271" t="s">
        <v>245</v>
      </c>
      <c r="D14" s="69">
        <v>1.4</v>
      </c>
      <c r="E14" s="70">
        <f t="shared" si="1"/>
        <v>11.299999999999999</v>
      </c>
      <c r="F14" s="69"/>
      <c r="G14" s="70"/>
      <c r="H14" s="69"/>
      <c r="I14" s="70"/>
      <c r="J14" s="64">
        <v>6.9444444444444447E-4</v>
      </c>
      <c r="K14" s="406">
        <v>6.9444444444444447E-4</v>
      </c>
      <c r="L14" s="305">
        <v>6.9444444444444447E-4</v>
      </c>
      <c r="M14" s="29">
        <f t="shared" ref="M14:O14" si="6">M13+$J14</f>
        <v>0.22847222222222222</v>
      </c>
      <c r="N14" s="30">
        <f t="shared" ref="N14:N39" si="7">N13+$K14</f>
        <v>0.26666666666666666</v>
      </c>
      <c r="O14" s="30">
        <f t="shared" si="6"/>
        <v>0.4368055555555555</v>
      </c>
      <c r="P14" s="30">
        <f t="shared" si="2"/>
        <v>0.59166666666666656</v>
      </c>
      <c r="Q14" s="30">
        <f t="shared" si="2"/>
        <v>0.63472222222222219</v>
      </c>
      <c r="R14" s="31">
        <f t="shared" si="2"/>
        <v>0.66666666666666663</v>
      </c>
    </row>
    <row r="15" spans="1:19" s="27" customFormat="1">
      <c r="A15" s="26" t="s">
        <v>5</v>
      </c>
      <c r="B15" s="271">
        <v>23</v>
      </c>
      <c r="C15" s="271" t="s">
        <v>245</v>
      </c>
      <c r="D15" s="69">
        <v>1.4</v>
      </c>
      <c r="E15" s="70">
        <f t="shared" si="1"/>
        <v>12.7</v>
      </c>
      <c r="F15" s="69"/>
      <c r="G15" s="70"/>
      <c r="H15" s="69"/>
      <c r="I15" s="70"/>
      <c r="J15" s="64">
        <v>6.9444444444444447E-4</v>
      </c>
      <c r="K15" s="406">
        <v>6.9444444444444447E-4</v>
      </c>
      <c r="L15" s="305">
        <v>6.9444444444444447E-4</v>
      </c>
      <c r="M15" s="29">
        <f t="shared" ref="M15:O15" si="8">M14+$J15</f>
        <v>0.22916666666666666</v>
      </c>
      <c r="N15" s="30">
        <f t="shared" si="7"/>
        <v>0.2673611111111111</v>
      </c>
      <c r="O15" s="30">
        <f t="shared" si="8"/>
        <v>0.43749999999999994</v>
      </c>
      <c r="P15" s="30">
        <f t="shared" si="2"/>
        <v>0.59236111111111101</v>
      </c>
      <c r="Q15" s="30">
        <f t="shared" si="2"/>
        <v>0.63541666666666663</v>
      </c>
      <c r="R15" s="31">
        <f t="shared" si="2"/>
        <v>0.66736111111111107</v>
      </c>
    </row>
    <row r="16" spans="1:19" s="27" customFormat="1">
      <c r="A16" s="26" t="s">
        <v>5</v>
      </c>
      <c r="B16" s="271">
        <v>1</v>
      </c>
      <c r="C16" s="271" t="s">
        <v>246</v>
      </c>
      <c r="D16" s="69">
        <v>0.1</v>
      </c>
      <c r="E16" s="70">
        <f t="shared" si="1"/>
        <v>12.799999999999999</v>
      </c>
      <c r="F16" s="69"/>
      <c r="G16" s="70"/>
      <c r="H16" s="69"/>
      <c r="I16" s="70"/>
      <c r="J16" s="64">
        <v>6.9444444444444447E-4</v>
      </c>
      <c r="K16" s="406">
        <v>6.9444444444444447E-4</v>
      </c>
      <c r="L16" s="305">
        <v>6.9444444444444447E-4</v>
      </c>
      <c r="M16" s="29">
        <f t="shared" ref="M16:O16" si="9">M15+$J16</f>
        <v>0.2298611111111111</v>
      </c>
      <c r="N16" s="30">
        <f t="shared" si="7"/>
        <v>0.26805555555555555</v>
      </c>
      <c r="O16" s="30">
        <f t="shared" si="9"/>
        <v>0.43819444444444439</v>
      </c>
      <c r="P16" s="30">
        <f t="shared" si="2"/>
        <v>0.59305555555555545</v>
      </c>
      <c r="Q16" s="30">
        <f t="shared" si="2"/>
        <v>0.63611111111111107</v>
      </c>
      <c r="R16" s="31">
        <f t="shared" si="2"/>
        <v>0.66805555555555551</v>
      </c>
    </row>
    <row r="17" spans="1:18" s="27" customFormat="1">
      <c r="A17" s="26" t="s">
        <v>56</v>
      </c>
      <c r="B17" s="271">
        <v>2</v>
      </c>
      <c r="C17" s="271" t="s">
        <v>246</v>
      </c>
      <c r="D17" s="69">
        <v>1</v>
      </c>
      <c r="E17" s="70">
        <f t="shared" si="1"/>
        <v>13.799999999999999</v>
      </c>
      <c r="F17" s="69"/>
      <c r="G17" s="70"/>
      <c r="H17" s="69"/>
      <c r="I17" s="70"/>
      <c r="J17" s="64">
        <v>1.3888888888888889E-3</v>
      </c>
      <c r="K17" s="406">
        <v>1.3888888888888889E-3</v>
      </c>
      <c r="L17" s="305">
        <v>1.3888888888888889E-3</v>
      </c>
      <c r="M17" s="29">
        <f t="shared" ref="M17:O17" si="10">M16+$J17</f>
        <v>0.23124999999999998</v>
      </c>
      <c r="N17" s="30">
        <f t="shared" si="7"/>
        <v>0.26944444444444443</v>
      </c>
      <c r="O17" s="30">
        <f t="shared" si="10"/>
        <v>0.43958333333333327</v>
      </c>
      <c r="P17" s="30">
        <f t="shared" si="2"/>
        <v>0.59444444444444433</v>
      </c>
      <c r="Q17" s="30">
        <f t="shared" si="2"/>
        <v>0.63749999999999996</v>
      </c>
      <c r="R17" s="31">
        <f t="shared" si="2"/>
        <v>0.6694444444444444</v>
      </c>
    </row>
    <row r="18" spans="1:18" s="37" customFormat="1">
      <c r="A18" s="32" t="s">
        <v>56</v>
      </c>
      <c r="B18" s="270">
        <v>18</v>
      </c>
      <c r="C18" s="270" t="s">
        <v>179</v>
      </c>
      <c r="D18" s="67">
        <v>0.8</v>
      </c>
      <c r="E18" s="68">
        <f t="shared" si="1"/>
        <v>14.6</v>
      </c>
      <c r="F18" s="67"/>
      <c r="G18" s="68"/>
      <c r="H18" s="67"/>
      <c r="I18" s="68"/>
      <c r="J18" s="63">
        <v>6.9444444444444447E-4</v>
      </c>
      <c r="K18" s="405">
        <v>6.9444444444444447E-4</v>
      </c>
      <c r="L18" s="304">
        <v>6.9444444444444447E-4</v>
      </c>
      <c r="M18" s="38">
        <f t="shared" ref="M18:O18" si="11">M17+$J18</f>
        <v>0.23194444444444443</v>
      </c>
      <c r="N18" s="39">
        <f t="shared" si="7"/>
        <v>0.27013888888888887</v>
      </c>
      <c r="O18" s="39">
        <f t="shared" si="11"/>
        <v>0.44027777777777771</v>
      </c>
      <c r="P18" s="39">
        <f t="shared" si="2"/>
        <v>0.59513888888888877</v>
      </c>
      <c r="Q18" s="39">
        <f t="shared" si="2"/>
        <v>0.6381944444444444</v>
      </c>
      <c r="R18" s="40">
        <f t="shared" si="2"/>
        <v>0.67013888888888884</v>
      </c>
    </row>
    <row r="19" spans="1:18" s="27" customFormat="1">
      <c r="A19" s="26" t="s">
        <v>59</v>
      </c>
      <c r="B19" s="271">
        <v>19</v>
      </c>
      <c r="C19" s="271" t="s">
        <v>179</v>
      </c>
      <c r="D19" s="69">
        <v>1.5</v>
      </c>
      <c r="E19" s="70">
        <f t="shared" si="1"/>
        <v>16.100000000000001</v>
      </c>
      <c r="F19" s="69"/>
      <c r="G19" s="70"/>
      <c r="H19" s="69"/>
      <c r="I19" s="70"/>
      <c r="J19" s="64">
        <v>1.3888888888888889E-3</v>
      </c>
      <c r="K19" s="406">
        <v>1.3888888888888889E-3</v>
      </c>
      <c r="L19" s="305">
        <v>1.3888888888888889E-3</v>
      </c>
      <c r="M19" s="29">
        <f t="shared" ref="M19:O19" si="12">M18+$J19</f>
        <v>0.23333333333333331</v>
      </c>
      <c r="N19" s="30">
        <f t="shared" si="7"/>
        <v>0.27152777777777776</v>
      </c>
      <c r="O19" s="30">
        <f t="shared" si="12"/>
        <v>0.4416666666666666</v>
      </c>
      <c r="P19" s="30">
        <f t="shared" si="2"/>
        <v>0.59652777777777766</v>
      </c>
      <c r="Q19" s="30">
        <f t="shared" si="2"/>
        <v>0.63958333333333328</v>
      </c>
      <c r="R19" s="31">
        <f t="shared" si="2"/>
        <v>0.67152777777777772</v>
      </c>
    </row>
    <row r="20" spans="1:18" s="27" customFormat="1">
      <c r="A20" s="26" t="s">
        <v>241</v>
      </c>
      <c r="B20" s="271">
        <v>3</v>
      </c>
      <c r="C20" s="271" t="s">
        <v>246</v>
      </c>
      <c r="D20" s="69">
        <v>1.5</v>
      </c>
      <c r="E20" s="70">
        <f t="shared" si="1"/>
        <v>17.600000000000001</v>
      </c>
      <c r="F20" s="69"/>
      <c r="G20" s="70"/>
      <c r="H20" s="69"/>
      <c r="I20" s="70"/>
      <c r="J20" s="64">
        <v>6.9444444444444447E-4</v>
      </c>
      <c r="K20" s="406">
        <v>6.9444444444444447E-4</v>
      </c>
      <c r="L20" s="305">
        <v>6.9444444444444447E-4</v>
      </c>
      <c r="M20" s="29">
        <f t="shared" ref="M20:O20" si="13">M19+$J20</f>
        <v>0.23402777777777775</v>
      </c>
      <c r="N20" s="30">
        <f t="shared" si="7"/>
        <v>0.2722222222222222</v>
      </c>
      <c r="O20" s="30">
        <f t="shared" si="13"/>
        <v>0.44236111111111104</v>
      </c>
      <c r="P20" s="30">
        <f t="shared" si="2"/>
        <v>0.5972222222222221</v>
      </c>
      <c r="Q20" s="30">
        <f t="shared" si="2"/>
        <v>0.64027777777777772</v>
      </c>
      <c r="R20" s="31">
        <f t="shared" si="2"/>
        <v>0.67222222222222217</v>
      </c>
    </row>
    <row r="21" spans="1:18" s="27" customFormat="1">
      <c r="A21" s="26" t="s">
        <v>242</v>
      </c>
      <c r="B21" s="271">
        <v>4</v>
      </c>
      <c r="C21" s="271" t="s">
        <v>246</v>
      </c>
      <c r="D21" s="69">
        <v>1</v>
      </c>
      <c r="E21" s="70">
        <f t="shared" si="1"/>
        <v>18.600000000000001</v>
      </c>
      <c r="F21" s="69"/>
      <c r="G21" s="70"/>
      <c r="H21" s="69"/>
      <c r="I21" s="70"/>
      <c r="J21" s="64">
        <v>1.3888888888888889E-3</v>
      </c>
      <c r="K21" s="406">
        <v>1.3888888888888889E-3</v>
      </c>
      <c r="L21" s="305">
        <v>1.3888888888888889E-3</v>
      </c>
      <c r="M21" s="29">
        <f t="shared" ref="M21:O21" si="14">M20+$J21</f>
        <v>0.23541666666666664</v>
      </c>
      <c r="N21" s="30">
        <f t="shared" si="7"/>
        <v>0.27361111111111108</v>
      </c>
      <c r="O21" s="30">
        <f t="shared" si="14"/>
        <v>0.44374999999999992</v>
      </c>
      <c r="P21" s="30">
        <f t="shared" si="2"/>
        <v>0.59861111111111098</v>
      </c>
      <c r="Q21" s="30">
        <f t="shared" si="2"/>
        <v>0.64166666666666661</v>
      </c>
      <c r="R21" s="31">
        <f t="shared" si="2"/>
        <v>0.67361111111111105</v>
      </c>
    </row>
    <row r="22" spans="1:18" s="37" customFormat="1">
      <c r="A22" s="32" t="s">
        <v>243</v>
      </c>
      <c r="B22" s="270">
        <v>5</v>
      </c>
      <c r="C22" s="270" t="s">
        <v>246</v>
      </c>
      <c r="D22" s="67">
        <v>1.8</v>
      </c>
      <c r="E22" s="68">
        <f t="shared" si="1"/>
        <v>20.400000000000002</v>
      </c>
      <c r="F22" s="67"/>
      <c r="G22" s="68"/>
      <c r="H22" s="67"/>
      <c r="I22" s="68"/>
      <c r="J22" s="63">
        <v>2.0833333333333333E-3</v>
      </c>
      <c r="K22" s="405">
        <v>2.0833333333333333E-3</v>
      </c>
      <c r="L22" s="304">
        <v>2.0833333333333333E-3</v>
      </c>
      <c r="M22" s="38">
        <f t="shared" ref="M22:O22" si="15">M21+$J22</f>
        <v>0.23749999999999996</v>
      </c>
      <c r="N22" s="39">
        <f t="shared" si="7"/>
        <v>0.27569444444444441</v>
      </c>
      <c r="O22" s="39">
        <f t="shared" si="15"/>
        <v>0.44583333333333325</v>
      </c>
      <c r="P22" s="39">
        <f t="shared" si="2"/>
        <v>0.60069444444444431</v>
      </c>
      <c r="Q22" s="39">
        <f t="shared" si="2"/>
        <v>0.64374999999999993</v>
      </c>
      <c r="R22" s="40">
        <f t="shared" si="2"/>
        <v>0.67569444444444438</v>
      </c>
    </row>
    <row r="23" spans="1:18" s="27" customFormat="1">
      <c r="A23" s="26" t="s">
        <v>242</v>
      </c>
      <c r="B23" s="271">
        <v>4</v>
      </c>
      <c r="C23" s="271" t="s">
        <v>246</v>
      </c>
      <c r="D23" s="69">
        <v>1.8</v>
      </c>
      <c r="E23" s="70">
        <f t="shared" si="1"/>
        <v>22.200000000000003</v>
      </c>
      <c r="F23" s="69"/>
      <c r="G23" s="70"/>
      <c r="H23" s="69"/>
      <c r="I23" s="70"/>
      <c r="J23" s="64">
        <v>2.7777777777777779E-3</v>
      </c>
      <c r="K23" s="406">
        <v>2.7777777777777779E-3</v>
      </c>
      <c r="L23" s="305">
        <v>2.7777777777777779E-3</v>
      </c>
      <c r="M23" s="29">
        <f t="shared" ref="M23:O23" si="16">M22+$J23</f>
        <v>0.24027777777777773</v>
      </c>
      <c r="N23" s="30">
        <f t="shared" si="7"/>
        <v>0.27847222222222218</v>
      </c>
      <c r="O23" s="30">
        <f t="shared" si="16"/>
        <v>0.44861111111111102</v>
      </c>
      <c r="P23" s="30">
        <f t="shared" si="2"/>
        <v>0.60347222222222208</v>
      </c>
      <c r="Q23" s="30">
        <f t="shared" si="2"/>
        <v>0.6465277777777777</v>
      </c>
      <c r="R23" s="31">
        <f t="shared" si="2"/>
        <v>0.67847222222222214</v>
      </c>
    </row>
    <row r="24" spans="1:18" s="27" customFormat="1">
      <c r="A24" s="26" t="s">
        <v>241</v>
      </c>
      <c r="B24" s="271">
        <v>3</v>
      </c>
      <c r="C24" s="271" t="s">
        <v>246</v>
      </c>
      <c r="D24" s="69">
        <v>1</v>
      </c>
      <c r="E24" s="70">
        <f t="shared" si="1"/>
        <v>23.200000000000003</v>
      </c>
      <c r="F24" s="69"/>
      <c r="G24" s="70"/>
      <c r="H24" s="69"/>
      <c r="I24" s="70"/>
      <c r="J24" s="64">
        <v>6.9444444444444447E-4</v>
      </c>
      <c r="K24" s="406">
        <v>6.9444444444444447E-4</v>
      </c>
      <c r="L24" s="305">
        <v>6.9444444444444447E-4</v>
      </c>
      <c r="M24" s="29">
        <f t="shared" ref="M24:O24" si="17">M23+$J24</f>
        <v>0.24097222222222217</v>
      </c>
      <c r="N24" s="30">
        <f t="shared" si="7"/>
        <v>0.27916666666666662</v>
      </c>
      <c r="O24" s="30">
        <f t="shared" si="17"/>
        <v>0.44930555555555546</v>
      </c>
      <c r="P24" s="30">
        <f t="shared" si="2"/>
        <v>0.60416666666666652</v>
      </c>
      <c r="Q24" s="30">
        <f t="shared" si="2"/>
        <v>0.64722222222222214</v>
      </c>
      <c r="R24" s="31">
        <f t="shared" si="2"/>
        <v>0.67916666666666659</v>
      </c>
    </row>
    <row r="25" spans="1:18" s="27" customFormat="1">
      <c r="A25" s="26" t="s">
        <v>56</v>
      </c>
      <c r="B25" s="271">
        <v>2</v>
      </c>
      <c r="C25" s="271" t="s">
        <v>246</v>
      </c>
      <c r="D25" s="69">
        <v>2.2000000000000002</v>
      </c>
      <c r="E25" s="70">
        <f t="shared" si="1"/>
        <v>25.400000000000002</v>
      </c>
      <c r="F25" s="69"/>
      <c r="G25" s="70"/>
      <c r="H25" s="69"/>
      <c r="I25" s="70"/>
      <c r="J25" s="64">
        <v>1.3888888888888889E-3</v>
      </c>
      <c r="K25" s="406">
        <v>1.3888888888888889E-3</v>
      </c>
      <c r="L25" s="305">
        <v>1.3888888888888889E-3</v>
      </c>
      <c r="M25" s="29">
        <f t="shared" ref="M25:O25" si="18">M24+$J25</f>
        <v>0.24236111111111105</v>
      </c>
      <c r="N25" s="30">
        <f t="shared" si="7"/>
        <v>0.2805555555555555</v>
      </c>
      <c r="O25" s="30">
        <f t="shared" si="18"/>
        <v>0.45069444444444434</v>
      </c>
      <c r="P25" s="30">
        <f t="shared" si="2"/>
        <v>0.6055555555555554</v>
      </c>
      <c r="Q25" s="30">
        <f t="shared" si="2"/>
        <v>0.64861111111111103</v>
      </c>
      <c r="R25" s="31">
        <f t="shared" si="2"/>
        <v>0.68055555555555547</v>
      </c>
    </row>
    <row r="26" spans="1:18" s="27" customFormat="1">
      <c r="A26" s="26" t="s">
        <v>55</v>
      </c>
      <c r="B26" s="271">
        <v>25</v>
      </c>
      <c r="C26" s="271" t="s">
        <v>245</v>
      </c>
      <c r="D26" s="69">
        <v>2.4</v>
      </c>
      <c r="E26" s="70">
        <f t="shared" si="1"/>
        <v>27.8</v>
      </c>
      <c r="F26" s="69"/>
      <c r="G26" s="70"/>
      <c r="H26" s="69"/>
      <c r="I26" s="70"/>
      <c r="J26" s="64">
        <v>1.3888888888888889E-3</v>
      </c>
      <c r="K26" s="406">
        <v>1.3888888888888889E-3</v>
      </c>
      <c r="L26" s="305">
        <v>1.3888888888888889E-3</v>
      </c>
      <c r="M26" s="29">
        <f t="shared" ref="M26:O26" si="19">M25+$J26</f>
        <v>0.24374999999999994</v>
      </c>
      <c r="N26" s="30">
        <f t="shared" si="7"/>
        <v>0.28194444444444439</v>
      </c>
      <c r="O26" s="30">
        <f t="shared" si="19"/>
        <v>0.45208333333333323</v>
      </c>
      <c r="P26" s="30">
        <f t="shared" si="2"/>
        <v>0.60694444444444429</v>
      </c>
      <c r="Q26" s="30">
        <f t="shared" si="2"/>
        <v>0.64999999999999991</v>
      </c>
      <c r="R26" s="31">
        <f t="shared" si="2"/>
        <v>0.68194444444444435</v>
      </c>
    </row>
    <row r="27" spans="1:18" s="27" customFormat="1">
      <c r="A27" s="26" t="s">
        <v>4</v>
      </c>
      <c r="B27" s="271">
        <v>42</v>
      </c>
      <c r="C27" s="271" t="s">
        <v>246</v>
      </c>
      <c r="D27" s="69">
        <v>3.4</v>
      </c>
      <c r="E27" s="70">
        <f t="shared" si="1"/>
        <v>31.2</v>
      </c>
      <c r="F27" s="69"/>
      <c r="G27" s="70"/>
      <c r="H27" s="69"/>
      <c r="I27" s="70"/>
      <c r="J27" s="64">
        <v>1.3888888888888889E-3</v>
      </c>
      <c r="K27" s="406">
        <v>1.3888888888888889E-3</v>
      </c>
      <c r="L27" s="305">
        <v>1.3888888888888889E-3</v>
      </c>
      <c r="M27" s="29">
        <f t="shared" ref="M27:O27" si="20">M26+$J27</f>
        <v>0.24513888888888882</v>
      </c>
      <c r="N27" s="30">
        <f t="shared" si="7"/>
        <v>0.28333333333333327</v>
      </c>
      <c r="O27" s="30">
        <f t="shared" si="20"/>
        <v>0.45347222222222211</v>
      </c>
      <c r="P27" s="30">
        <f t="shared" si="2"/>
        <v>0.60833333333333317</v>
      </c>
      <c r="Q27" s="30">
        <f t="shared" si="2"/>
        <v>0.6513888888888888</v>
      </c>
      <c r="R27" s="31">
        <f t="shared" si="2"/>
        <v>0.68333333333333324</v>
      </c>
    </row>
    <row r="28" spans="1:18" s="37" customFormat="1">
      <c r="A28" s="32" t="s">
        <v>249</v>
      </c>
      <c r="B28" s="270">
        <v>19</v>
      </c>
      <c r="C28" s="270" t="s">
        <v>179</v>
      </c>
      <c r="D28" s="67">
        <v>1.2</v>
      </c>
      <c r="E28" s="68">
        <f t="shared" si="1"/>
        <v>32.4</v>
      </c>
      <c r="F28" s="67"/>
      <c r="G28" s="68"/>
      <c r="H28" s="67"/>
      <c r="I28" s="68"/>
      <c r="J28" s="63">
        <v>2.0833333333333333E-3</v>
      </c>
      <c r="K28" s="405">
        <v>2.0833333333333333E-3</v>
      </c>
      <c r="L28" s="304">
        <v>2.0833333333333333E-3</v>
      </c>
      <c r="M28" s="38">
        <f t="shared" ref="M28:O28" si="21">M27+$J28</f>
        <v>0.24722222222222215</v>
      </c>
      <c r="N28" s="39">
        <f t="shared" si="7"/>
        <v>0.2854166666666666</v>
      </c>
      <c r="O28" s="39">
        <f t="shared" si="21"/>
        <v>0.45555555555555544</v>
      </c>
      <c r="P28" s="39">
        <f t="shared" si="2"/>
        <v>0.6104166666666665</v>
      </c>
      <c r="Q28" s="39">
        <f t="shared" si="2"/>
        <v>0.65347222222222212</v>
      </c>
      <c r="R28" s="40">
        <f t="shared" si="2"/>
        <v>0.68541666666666656</v>
      </c>
    </row>
    <row r="29" spans="1:18" s="27" customFormat="1">
      <c r="A29" s="26" t="s">
        <v>4</v>
      </c>
      <c r="B29" s="271">
        <v>32</v>
      </c>
      <c r="C29" s="271" t="s">
        <v>245</v>
      </c>
      <c r="D29" s="69">
        <v>1.2</v>
      </c>
      <c r="E29" s="70">
        <f t="shared" si="1"/>
        <v>33.6</v>
      </c>
      <c r="F29" s="69"/>
      <c r="G29" s="70"/>
      <c r="H29" s="69"/>
      <c r="I29" s="70"/>
      <c r="J29" s="64">
        <v>2.7777777777777779E-3</v>
      </c>
      <c r="K29" s="406">
        <v>2.7777777777777779E-3</v>
      </c>
      <c r="L29" s="305">
        <v>2.7777777777777779E-3</v>
      </c>
      <c r="M29" s="29">
        <f t="shared" ref="M29:O29" si="22">M28+$J29</f>
        <v>0.24999999999999992</v>
      </c>
      <c r="N29" s="30">
        <f t="shared" si="7"/>
        <v>0.28819444444444436</v>
      </c>
      <c r="O29" s="30">
        <f t="shared" si="22"/>
        <v>0.4583333333333332</v>
      </c>
      <c r="P29" s="30">
        <f t="shared" si="2"/>
        <v>0.61319444444444426</v>
      </c>
      <c r="Q29" s="30">
        <f t="shared" si="2"/>
        <v>0.65624999999999989</v>
      </c>
      <c r="R29" s="31">
        <f t="shared" si="2"/>
        <v>0.68819444444444433</v>
      </c>
    </row>
    <row r="30" spans="1:18" s="27" customFormat="1">
      <c r="A30" s="26" t="s">
        <v>55</v>
      </c>
      <c r="B30" s="271">
        <v>34</v>
      </c>
      <c r="C30" s="271" t="s">
        <v>245</v>
      </c>
      <c r="D30" s="69">
        <v>3.4</v>
      </c>
      <c r="E30" s="70">
        <f t="shared" si="1"/>
        <v>37</v>
      </c>
      <c r="F30" s="69"/>
      <c r="G30" s="70"/>
      <c r="H30" s="69"/>
      <c r="I30" s="70"/>
      <c r="J30" s="64">
        <v>2.0833333333333333E-3</v>
      </c>
      <c r="K30" s="406">
        <v>2.0833333333333333E-3</v>
      </c>
      <c r="L30" s="305">
        <v>2.0833333333333333E-3</v>
      </c>
      <c r="M30" s="29">
        <f t="shared" ref="M30:O30" si="23">M29+$J30</f>
        <v>0.25208333333333327</v>
      </c>
      <c r="N30" s="30">
        <f t="shared" si="7"/>
        <v>0.29027777777777769</v>
      </c>
      <c r="O30" s="30">
        <f t="shared" si="23"/>
        <v>0.46041666666666653</v>
      </c>
      <c r="P30" s="30">
        <f t="shared" si="2"/>
        <v>0.61527777777777759</v>
      </c>
      <c r="Q30" s="30">
        <f t="shared" si="2"/>
        <v>0.65833333333333321</v>
      </c>
      <c r="R30" s="31">
        <f t="shared" si="2"/>
        <v>0.69027777777777766</v>
      </c>
    </row>
    <row r="31" spans="1:18" s="27" customFormat="1">
      <c r="A31" s="26" t="s">
        <v>55</v>
      </c>
      <c r="B31" s="271">
        <v>43</v>
      </c>
      <c r="C31" s="271" t="s">
        <v>246</v>
      </c>
      <c r="D31" s="69">
        <v>1</v>
      </c>
      <c r="E31" s="70">
        <f t="shared" si="1"/>
        <v>38</v>
      </c>
      <c r="F31" s="69"/>
      <c r="G31" s="70"/>
      <c r="H31" s="69"/>
      <c r="I31" s="70"/>
      <c r="J31" s="64">
        <v>1.3888888888888889E-3</v>
      </c>
      <c r="K31" s="406">
        <v>1.3888888888888889E-3</v>
      </c>
      <c r="L31" s="305">
        <v>1.3888888888888889E-3</v>
      </c>
      <c r="M31" s="29">
        <f t="shared" ref="M31:O32" si="24">M30+$J31</f>
        <v>0.25347222222222215</v>
      </c>
      <c r="N31" s="30">
        <f t="shared" si="7"/>
        <v>0.29166666666666657</v>
      </c>
      <c r="O31" s="30">
        <f t="shared" si="24"/>
        <v>0.46180555555555541</v>
      </c>
      <c r="P31" s="30">
        <f t="shared" si="2"/>
        <v>0.61666666666666647</v>
      </c>
      <c r="Q31" s="30">
        <f t="shared" si="2"/>
        <v>0.6597222222222221</v>
      </c>
      <c r="R31" s="31">
        <f t="shared" si="2"/>
        <v>0.69166666666666654</v>
      </c>
    </row>
    <row r="32" spans="1:18" s="27" customFormat="1">
      <c r="A32" s="60" t="s">
        <v>5</v>
      </c>
      <c r="B32" s="273">
        <v>36</v>
      </c>
      <c r="C32" s="273" t="s">
        <v>245</v>
      </c>
      <c r="D32" s="71">
        <v>2.9</v>
      </c>
      <c r="E32" s="70">
        <f t="shared" si="1"/>
        <v>40.9</v>
      </c>
      <c r="F32" s="71"/>
      <c r="G32" s="70"/>
      <c r="H32" s="71"/>
      <c r="I32" s="70"/>
      <c r="J32" s="65">
        <v>2.0833333333333333E-3</v>
      </c>
      <c r="K32" s="407">
        <v>2.0833333333333333E-3</v>
      </c>
      <c r="L32" s="306">
        <v>2.0833333333333333E-3</v>
      </c>
      <c r="M32" s="29">
        <f t="shared" si="24"/>
        <v>0.25555555555555548</v>
      </c>
      <c r="N32" s="30">
        <f t="shared" si="7"/>
        <v>0.2937499999999999</v>
      </c>
      <c r="O32" s="30">
        <f t="shared" si="24"/>
        <v>0.46388888888888874</v>
      </c>
      <c r="P32" s="30">
        <f t="shared" si="2"/>
        <v>0.6187499999999998</v>
      </c>
      <c r="Q32" s="30">
        <f t="shared" si="2"/>
        <v>0.66180555555555542</v>
      </c>
      <c r="R32" s="31">
        <f t="shared" si="2"/>
        <v>0.69374999999999987</v>
      </c>
    </row>
    <row r="33" spans="1:19" s="27" customFormat="1">
      <c r="A33" s="60" t="s">
        <v>6</v>
      </c>
      <c r="B33" s="273">
        <v>38</v>
      </c>
      <c r="C33" s="273" t="s">
        <v>245</v>
      </c>
      <c r="D33" s="71">
        <v>1.4</v>
      </c>
      <c r="E33" s="70">
        <f t="shared" si="1"/>
        <v>42.3</v>
      </c>
      <c r="F33" s="71"/>
      <c r="G33" s="70"/>
      <c r="H33" s="71"/>
      <c r="I33" s="70"/>
      <c r="J33" s="65">
        <v>1.3888888888888889E-3</v>
      </c>
      <c r="K33" s="407">
        <v>1.3888888888888889E-3</v>
      </c>
      <c r="L33" s="306">
        <v>1.3888888888888889E-3</v>
      </c>
      <c r="M33" s="29">
        <f t="shared" ref="M33:O33" si="25">M32+$J33</f>
        <v>0.25694444444444436</v>
      </c>
      <c r="N33" s="30">
        <f t="shared" si="7"/>
        <v>0.29513888888888878</v>
      </c>
      <c r="O33" s="30">
        <f t="shared" si="25"/>
        <v>0.46527777777777762</v>
      </c>
      <c r="P33" s="30">
        <f t="shared" si="2"/>
        <v>0.62013888888888868</v>
      </c>
      <c r="Q33" s="30">
        <f t="shared" si="2"/>
        <v>0.66319444444444431</v>
      </c>
      <c r="R33" s="31">
        <f t="shared" si="2"/>
        <v>0.69513888888888875</v>
      </c>
    </row>
    <row r="34" spans="1:19" s="27" customFormat="1">
      <c r="A34" s="60" t="s">
        <v>240</v>
      </c>
      <c r="B34" s="273">
        <v>40</v>
      </c>
      <c r="C34" s="273" t="s">
        <v>245</v>
      </c>
      <c r="D34" s="71">
        <v>1.4</v>
      </c>
      <c r="E34" s="70">
        <f t="shared" si="1"/>
        <v>43.699999999999996</v>
      </c>
      <c r="F34" s="71"/>
      <c r="G34" s="70"/>
      <c r="H34" s="71"/>
      <c r="I34" s="70"/>
      <c r="J34" s="65">
        <v>1.3888888888888889E-3</v>
      </c>
      <c r="K34" s="407">
        <v>1.3888888888888889E-3</v>
      </c>
      <c r="L34" s="306">
        <v>1.3888888888888889E-3</v>
      </c>
      <c r="M34" s="29">
        <f t="shared" ref="M34:O34" si="26">M33+$J34</f>
        <v>0.25833333333333325</v>
      </c>
      <c r="N34" s="30">
        <f t="shared" si="7"/>
        <v>0.29652777777777767</v>
      </c>
      <c r="O34" s="30">
        <f t="shared" si="26"/>
        <v>0.46666666666666651</v>
      </c>
      <c r="P34" s="30">
        <f t="shared" si="2"/>
        <v>0.62152777777777757</v>
      </c>
      <c r="Q34" s="30">
        <f t="shared" si="2"/>
        <v>0.66458333333333319</v>
      </c>
      <c r="R34" s="31">
        <f t="shared" si="2"/>
        <v>0.69652777777777763</v>
      </c>
    </row>
    <row r="35" spans="1:19" s="27" customFormat="1">
      <c r="A35" s="25" t="s">
        <v>270</v>
      </c>
      <c r="B35" s="271">
        <v>108</v>
      </c>
      <c r="C35" s="271" t="s">
        <v>246</v>
      </c>
      <c r="D35" s="69">
        <v>4.9000000000000004</v>
      </c>
      <c r="E35" s="70">
        <f t="shared" si="1"/>
        <v>48.599999999999994</v>
      </c>
      <c r="F35" s="69"/>
      <c r="G35" s="70"/>
      <c r="H35" s="69"/>
      <c r="I35" s="70"/>
      <c r="J35" s="65">
        <v>4.1666666666666666E-3</v>
      </c>
      <c r="K35" s="407">
        <v>4.1666666666666666E-3</v>
      </c>
      <c r="L35" s="306">
        <v>4.1666666666666666E-3</v>
      </c>
      <c r="M35" s="29">
        <f t="shared" ref="M35:O35" si="27">M34+$J35</f>
        <v>0.2624999999999999</v>
      </c>
      <c r="N35" s="30">
        <f t="shared" si="7"/>
        <v>0.30069444444444432</v>
      </c>
      <c r="O35" s="30">
        <f t="shared" si="27"/>
        <v>0.47083333333333316</v>
      </c>
      <c r="P35" s="30">
        <f t="shared" si="2"/>
        <v>0.62569444444444422</v>
      </c>
      <c r="Q35" s="30">
        <f t="shared" si="2"/>
        <v>0.66874999999999984</v>
      </c>
      <c r="R35" s="31">
        <f t="shared" si="2"/>
        <v>0.70069444444444429</v>
      </c>
    </row>
    <row r="36" spans="1:19" s="27" customFormat="1">
      <c r="A36" s="25" t="s">
        <v>43</v>
      </c>
      <c r="B36" s="271">
        <v>16</v>
      </c>
      <c r="C36" s="271" t="s">
        <v>179</v>
      </c>
      <c r="D36" s="69" t="s">
        <v>187</v>
      </c>
      <c r="E36" s="70" t="s">
        <v>187</v>
      </c>
      <c r="F36" s="69">
        <v>2.6</v>
      </c>
      <c r="G36" s="70">
        <f t="shared" si="3"/>
        <v>2.6</v>
      </c>
      <c r="H36" s="69"/>
      <c r="I36" s="70"/>
      <c r="J36" s="65" t="s">
        <v>187</v>
      </c>
      <c r="K36" s="407">
        <v>3.472222222222222E-3</v>
      </c>
      <c r="L36" s="306" t="s">
        <v>187</v>
      </c>
      <c r="M36" s="231" t="s">
        <v>187</v>
      </c>
      <c r="N36" s="30">
        <f t="shared" si="7"/>
        <v>0.30416666666666653</v>
      </c>
      <c r="O36" s="153" t="s">
        <v>187</v>
      </c>
      <c r="P36" s="153" t="s">
        <v>187</v>
      </c>
      <c r="Q36" s="153" t="s">
        <v>187</v>
      </c>
      <c r="R36" s="409" t="s">
        <v>187</v>
      </c>
    </row>
    <row r="37" spans="1:19" s="27" customFormat="1">
      <c r="A37" s="26" t="s">
        <v>239</v>
      </c>
      <c r="B37" s="273">
        <v>109</v>
      </c>
      <c r="C37" s="273" t="s">
        <v>246</v>
      </c>
      <c r="D37" s="69">
        <v>1.1000000000000001</v>
      </c>
      <c r="E37" s="70">
        <f>E35+D37</f>
        <v>49.699999999999996</v>
      </c>
      <c r="F37" s="69">
        <v>1.5</v>
      </c>
      <c r="G37" s="432" t="s">
        <v>390</v>
      </c>
      <c r="H37" s="69"/>
      <c r="I37" s="70"/>
      <c r="J37" s="65">
        <v>2.7777777777777779E-3</v>
      </c>
      <c r="K37" s="407">
        <v>2.7777777777777779E-3</v>
      </c>
      <c r="L37" s="306">
        <v>2.7777777777777779E-3</v>
      </c>
      <c r="M37" s="29">
        <f t="shared" ref="M37:O37" si="28">M35+$J37</f>
        <v>0.26527777777777767</v>
      </c>
      <c r="N37" s="30">
        <f t="shared" si="7"/>
        <v>0.3069444444444443</v>
      </c>
      <c r="O37" s="30">
        <f t="shared" si="28"/>
        <v>0.47361111111111093</v>
      </c>
      <c r="P37" s="30">
        <f>P35+$L37</f>
        <v>0.62847222222222199</v>
      </c>
      <c r="Q37" s="30">
        <f>Q35+$L37</f>
        <v>0.67152777777777761</v>
      </c>
      <c r="R37" s="31">
        <f>R35+$L37</f>
        <v>0.70347222222222205</v>
      </c>
    </row>
    <row r="38" spans="1:19" s="37" customFormat="1">
      <c r="A38" s="32" t="s">
        <v>244</v>
      </c>
      <c r="B38" s="275">
        <v>12</v>
      </c>
      <c r="C38" s="275" t="s">
        <v>179</v>
      </c>
      <c r="D38" s="244">
        <v>0.5</v>
      </c>
      <c r="E38" s="68">
        <f t="shared" si="1"/>
        <v>50.199999999999996</v>
      </c>
      <c r="F38" s="244"/>
      <c r="G38" s="68"/>
      <c r="H38" s="244"/>
      <c r="I38" s="68"/>
      <c r="J38" s="276">
        <v>6.9444444444444447E-4</v>
      </c>
      <c r="K38" s="408">
        <v>6.9444444444444447E-4</v>
      </c>
      <c r="L38" s="307">
        <v>6.9444444444444447E-4</v>
      </c>
      <c r="M38" s="38">
        <f t="shared" ref="M38:O38" si="29">M37+$J38</f>
        <v>0.26597222222222211</v>
      </c>
      <c r="N38" s="39">
        <f t="shared" si="7"/>
        <v>0.30763888888888874</v>
      </c>
      <c r="O38" s="39">
        <f t="shared" si="29"/>
        <v>0.47430555555555537</v>
      </c>
      <c r="P38" s="39">
        <f t="shared" si="2"/>
        <v>0.62916666666666643</v>
      </c>
      <c r="Q38" s="39">
        <f t="shared" si="2"/>
        <v>0.67222222222222205</v>
      </c>
      <c r="R38" s="40">
        <f t="shared" si="2"/>
        <v>0.7041666666666665</v>
      </c>
    </row>
    <row r="39" spans="1:19" s="27" customFormat="1">
      <c r="A39" s="261" t="s">
        <v>250</v>
      </c>
      <c r="B39" s="273">
        <v>3</v>
      </c>
      <c r="C39" s="273" t="s">
        <v>179</v>
      </c>
      <c r="D39" s="71">
        <v>0.9</v>
      </c>
      <c r="E39" s="410">
        <f t="shared" si="1"/>
        <v>51.099999999999994</v>
      </c>
      <c r="F39" s="71"/>
      <c r="G39" s="410"/>
      <c r="H39" s="71"/>
      <c r="I39" s="410"/>
      <c r="J39" s="65">
        <v>1.3888888888888889E-3</v>
      </c>
      <c r="K39" s="407">
        <v>1.3888888888888889E-3</v>
      </c>
      <c r="L39" s="306">
        <v>1.3888888888888889E-3</v>
      </c>
      <c r="M39" s="419">
        <f t="shared" ref="M39:M40" si="30">M38+$J39</f>
        <v>0.26736111111111099</v>
      </c>
      <c r="N39" s="413">
        <f t="shared" si="7"/>
        <v>0.30902777777777762</v>
      </c>
      <c r="O39" s="413">
        <f>O38+$J39</f>
        <v>0.47569444444444425</v>
      </c>
      <c r="P39" s="413">
        <f t="shared" si="2"/>
        <v>0.63055555555555531</v>
      </c>
      <c r="Q39" s="413">
        <f t="shared" si="2"/>
        <v>0.67361111111111094</v>
      </c>
      <c r="R39" s="281">
        <f t="shared" si="2"/>
        <v>0.70555555555555538</v>
      </c>
    </row>
    <row r="40" spans="1:19" s="37" customFormat="1">
      <c r="A40" s="357" t="s">
        <v>298</v>
      </c>
      <c r="B40" s="275">
        <v>13</v>
      </c>
      <c r="C40" s="275" t="s">
        <v>179</v>
      </c>
      <c r="D40" s="244" t="s">
        <v>187</v>
      </c>
      <c r="E40" s="414" t="s">
        <v>187</v>
      </c>
      <c r="F40" s="244"/>
      <c r="G40" s="414"/>
      <c r="H40" s="244">
        <v>1.1000000000000001</v>
      </c>
      <c r="I40" s="433">
        <v>1.1000000000000001</v>
      </c>
      <c r="J40" s="276">
        <v>1.3888888888888889E-3</v>
      </c>
      <c r="K40" s="408">
        <v>1.3888888888888889E-3</v>
      </c>
      <c r="L40" s="307">
        <v>1.3888888888888889E-3</v>
      </c>
      <c r="M40" s="421">
        <f t="shared" si="30"/>
        <v>0.26874999999999988</v>
      </c>
      <c r="N40" s="415" t="s">
        <v>187</v>
      </c>
      <c r="O40" s="246">
        <f>O39+$J40</f>
        <v>0.47708333333333314</v>
      </c>
      <c r="P40" s="246" t="s">
        <v>187</v>
      </c>
      <c r="Q40" s="246" t="s">
        <v>187</v>
      </c>
      <c r="R40" s="155">
        <f t="shared" si="2"/>
        <v>0.70694444444444426</v>
      </c>
    </row>
    <row r="41" spans="1:19" s="37" customFormat="1">
      <c r="A41" s="422" t="s">
        <v>235</v>
      </c>
      <c r="B41" s="312">
        <v>1</v>
      </c>
      <c r="C41" s="312" t="s">
        <v>179</v>
      </c>
      <c r="D41" s="423">
        <v>1.9</v>
      </c>
      <c r="E41" s="424">
        <f>E39+D41</f>
        <v>52.999999999999993</v>
      </c>
      <c r="F41" s="423"/>
      <c r="G41" s="424"/>
      <c r="H41" s="423"/>
      <c r="I41" s="424"/>
      <c r="J41" s="425">
        <v>3.472222222222222E-3</v>
      </c>
      <c r="K41" s="426">
        <v>3.472222222222222E-3</v>
      </c>
      <c r="L41" s="427">
        <v>3.472222222222222E-3</v>
      </c>
      <c r="M41" s="428" t="s">
        <v>1</v>
      </c>
      <c r="N41" s="429">
        <f>N39+$K41</f>
        <v>0.31249999999999983</v>
      </c>
      <c r="O41" s="431" t="s">
        <v>1</v>
      </c>
      <c r="P41" s="429">
        <f>P39+$L41</f>
        <v>0.63402777777777752</v>
      </c>
      <c r="Q41" s="429">
        <f>Q39+$L41</f>
        <v>0.67708333333333315</v>
      </c>
      <c r="R41" s="430" t="s">
        <v>1</v>
      </c>
    </row>
    <row r="42" spans="1:19">
      <c r="A42" s="78" t="s">
        <v>64</v>
      </c>
      <c r="B42" s="252"/>
      <c r="C42" s="252"/>
      <c r="D42" s="79" t="s">
        <v>65</v>
      </c>
      <c r="E42" s="80">
        <f>E41</f>
        <v>52.999999999999993</v>
      </c>
      <c r="F42" s="79"/>
      <c r="G42" s="80"/>
      <c r="H42" s="79"/>
      <c r="I42" s="80"/>
      <c r="J42" s="81"/>
      <c r="K42" s="82"/>
      <c r="L42" s="83"/>
      <c r="M42" s="81">
        <f>53-2-0.8</f>
        <v>50.2</v>
      </c>
      <c r="N42" s="82">
        <f>53-2+3</f>
        <v>54</v>
      </c>
      <c r="O42" s="82">
        <f>53-2+0.8</f>
        <v>51.8</v>
      </c>
      <c r="P42" s="82">
        <f>53+3</f>
        <v>56</v>
      </c>
      <c r="Q42" s="82">
        <f>53+3</f>
        <v>56</v>
      </c>
      <c r="R42" s="83">
        <f>53+3-0.8</f>
        <v>55.2</v>
      </c>
      <c r="S42" s="1"/>
    </row>
    <row r="43" spans="1:19" s="27" customFormat="1">
      <c r="B43" s="28"/>
      <c r="C43" s="28"/>
      <c r="D43" s="47"/>
      <c r="E43" s="47"/>
      <c r="F43" s="47"/>
      <c r="G43" s="47"/>
      <c r="H43" s="47"/>
      <c r="I43" s="47"/>
      <c r="J43" s="41"/>
      <c r="K43" s="41"/>
      <c r="L43" s="41"/>
      <c r="M43" s="41"/>
      <c r="N43" s="41"/>
      <c r="O43" s="41"/>
      <c r="P43" s="41"/>
      <c r="Q43" s="41"/>
      <c r="R43" s="41"/>
      <c r="S43" s="28"/>
    </row>
    <row r="44" spans="1:19" s="27" customFormat="1" ht="12.75">
      <c r="A44" s="284" t="s">
        <v>66</v>
      </c>
      <c r="B44" s="285"/>
      <c r="C44" s="286"/>
      <c r="D44" s="85" t="s">
        <v>0</v>
      </c>
      <c r="E44" s="86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s="27" customFormat="1" ht="12.75">
      <c r="A45" s="287" t="s">
        <v>67</v>
      </c>
      <c r="B45" s="288"/>
      <c r="C45" s="289"/>
      <c r="D45" s="85">
        <f>SUM(M42:R42)</f>
        <v>323.2</v>
      </c>
      <c r="E45" s="86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s="27" customFormat="1" ht="12.75">
      <c r="A46" s="287" t="s">
        <v>68</v>
      </c>
      <c r="B46" s="288"/>
      <c r="C46" s="289"/>
      <c r="D46" s="85">
        <f>SUM(M42:R42)-N42-Q42</f>
        <v>213.2</v>
      </c>
      <c r="E46" s="86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27" customFormat="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s="27" customFormat="1">
      <c r="A48" s="27" t="s">
        <v>72</v>
      </c>
      <c r="B48" s="28"/>
      <c r="C48" s="28"/>
      <c r="D48" s="47"/>
      <c r="E48" s="47"/>
      <c r="F48" s="47"/>
      <c r="G48" s="47"/>
      <c r="H48" s="47"/>
      <c r="I48" s="47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2:19" s="27" customFormat="1">
      <c r="B49" s="28"/>
      <c r="C49" s="28"/>
      <c r="D49" s="47"/>
      <c r="E49" s="47"/>
      <c r="F49" s="47"/>
      <c r="G49" s="47"/>
      <c r="H49" s="47"/>
      <c r="I49" s="47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2:19" s="27" customFormat="1">
      <c r="B50" s="28"/>
      <c r="C50" s="28"/>
      <c r="D50" s="47"/>
      <c r="E50" s="47"/>
      <c r="F50" s="47"/>
      <c r="G50" s="47"/>
      <c r="H50" s="47"/>
      <c r="I50" s="47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2:19" s="27" customFormat="1">
      <c r="B51" s="28"/>
      <c r="C51" s="28"/>
      <c r="D51" s="47"/>
      <c r="E51" s="47"/>
      <c r="F51" s="47"/>
      <c r="G51" s="47"/>
      <c r="H51" s="47"/>
      <c r="I51" s="47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2:19" s="27" customFormat="1">
      <c r="B52" s="28"/>
      <c r="C52" s="28"/>
      <c r="D52" s="47"/>
      <c r="E52" s="47"/>
      <c r="F52" s="47"/>
      <c r="G52" s="47"/>
      <c r="H52" s="47"/>
      <c r="I52" s="47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2:19" s="27" customFormat="1">
      <c r="B53" s="28"/>
      <c r="C53" s="28"/>
      <c r="D53" s="47"/>
      <c r="E53" s="47"/>
      <c r="F53" s="47"/>
      <c r="G53" s="47"/>
      <c r="H53" s="47"/>
      <c r="I53" s="47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19" s="27" customFormat="1">
      <c r="B54" s="28"/>
      <c r="C54" s="28"/>
      <c r="D54" s="47"/>
      <c r="E54" s="47"/>
      <c r="F54" s="47"/>
      <c r="G54" s="47"/>
      <c r="H54" s="47"/>
      <c r="I54" s="47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2:19" s="27" customFormat="1">
      <c r="B55" s="28"/>
      <c r="C55" s="28"/>
      <c r="D55" s="47"/>
      <c r="E55" s="47"/>
      <c r="F55" s="47"/>
      <c r="G55" s="47"/>
      <c r="H55" s="47"/>
      <c r="I55" s="47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2:19" s="27" customFormat="1">
      <c r="B56" s="28"/>
      <c r="C56" s="28"/>
      <c r="D56" s="47"/>
      <c r="E56" s="47"/>
      <c r="F56" s="47"/>
      <c r="G56" s="47"/>
      <c r="H56" s="47"/>
      <c r="I56" s="47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2:19" s="27" customFormat="1">
      <c r="B57" s="28"/>
      <c r="C57" s="28"/>
      <c r="D57" s="47"/>
      <c r="E57" s="47"/>
      <c r="F57" s="47"/>
      <c r="G57" s="47"/>
      <c r="H57" s="47"/>
      <c r="I57" s="47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2:19" s="27" customFormat="1">
      <c r="B58" s="28"/>
      <c r="C58" s="28"/>
      <c r="D58" s="47"/>
      <c r="E58" s="47"/>
      <c r="F58" s="47"/>
      <c r="G58" s="47"/>
      <c r="H58" s="47"/>
      <c r="I58" s="47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2:19" s="27" customFormat="1">
      <c r="B59" s="28"/>
      <c r="C59" s="28"/>
      <c r="D59" s="47"/>
      <c r="E59" s="47"/>
      <c r="F59" s="47"/>
      <c r="G59" s="47"/>
      <c r="H59" s="47"/>
      <c r="I59" s="47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2:19" s="27" customFormat="1">
      <c r="B60" s="28"/>
      <c r="C60" s="28"/>
      <c r="D60" s="47"/>
      <c r="E60" s="47"/>
      <c r="F60" s="47"/>
      <c r="G60" s="47"/>
      <c r="H60" s="47"/>
      <c r="I60" s="47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2:19" s="27" customFormat="1">
      <c r="B61" s="28"/>
      <c r="C61" s="28"/>
      <c r="D61" s="47"/>
      <c r="E61" s="47"/>
      <c r="F61" s="47"/>
      <c r="G61" s="47"/>
      <c r="H61" s="47"/>
      <c r="I61" s="47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2:19" s="27" customFormat="1">
      <c r="B62" s="28"/>
      <c r="C62" s="28"/>
      <c r="D62" s="47"/>
      <c r="E62" s="47"/>
      <c r="F62" s="47"/>
      <c r="G62" s="47"/>
      <c r="H62" s="47"/>
      <c r="I62" s="47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2:19" s="27" customFormat="1">
      <c r="B63" s="28"/>
      <c r="C63" s="28"/>
      <c r="D63" s="47"/>
      <c r="E63" s="47"/>
      <c r="F63" s="47"/>
      <c r="G63" s="47"/>
      <c r="H63" s="47"/>
      <c r="I63" s="47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s="27" customFormat="1">
      <c r="B64" s="28"/>
      <c r="C64" s="28"/>
      <c r="D64" s="47"/>
      <c r="E64" s="47"/>
      <c r="F64" s="47"/>
      <c r="G64" s="47"/>
      <c r="H64" s="47"/>
      <c r="I64" s="47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2:19" s="27" customFormat="1">
      <c r="B65" s="28"/>
      <c r="C65" s="28"/>
      <c r="D65" s="47"/>
      <c r="E65" s="47"/>
      <c r="F65" s="47"/>
      <c r="G65" s="47"/>
      <c r="H65" s="47"/>
      <c r="I65" s="47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2:19" s="27" customFormat="1">
      <c r="B66" s="28"/>
      <c r="C66" s="28"/>
      <c r="D66" s="47"/>
      <c r="E66" s="47"/>
      <c r="F66" s="47"/>
      <c r="G66" s="47"/>
      <c r="H66" s="47"/>
      <c r="I66" s="47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2:19" s="27" customFormat="1">
      <c r="B67" s="28"/>
      <c r="C67" s="28"/>
      <c r="D67" s="47"/>
      <c r="E67" s="47"/>
      <c r="F67" s="47"/>
      <c r="G67" s="47"/>
      <c r="H67" s="47"/>
      <c r="I67" s="47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2:19" s="27" customFormat="1">
      <c r="B68" s="28"/>
      <c r="C68" s="28"/>
      <c r="D68" s="47"/>
      <c r="E68" s="47"/>
      <c r="F68" s="47"/>
      <c r="G68" s="47"/>
      <c r="H68" s="47"/>
      <c r="I68" s="47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2:19" s="27" customFormat="1">
      <c r="B69" s="28"/>
      <c r="C69" s="28"/>
      <c r="D69" s="47"/>
      <c r="E69" s="47"/>
      <c r="F69" s="47"/>
      <c r="G69" s="47"/>
      <c r="H69" s="47"/>
      <c r="I69" s="47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2:19" s="27" customFormat="1">
      <c r="B70" s="28"/>
      <c r="C70" s="28"/>
      <c r="D70" s="47"/>
      <c r="E70" s="47"/>
      <c r="F70" s="47"/>
      <c r="G70" s="47"/>
      <c r="H70" s="47"/>
      <c r="I70" s="47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2:19" s="27" customFormat="1">
      <c r="B71" s="28"/>
      <c r="C71" s="28"/>
      <c r="D71" s="47"/>
      <c r="E71" s="47"/>
      <c r="F71" s="47"/>
      <c r="G71" s="47"/>
      <c r="H71" s="47"/>
      <c r="I71" s="47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2:19" s="27" customFormat="1">
      <c r="B72" s="28"/>
      <c r="C72" s="28"/>
      <c r="D72" s="47"/>
      <c r="E72" s="47"/>
      <c r="F72" s="47"/>
      <c r="G72" s="47"/>
      <c r="H72" s="47"/>
      <c r="I72" s="47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2:19" s="27" customFormat="1">
      <c r="B73" s="28"/>
      <c r="C73" s="28"/>
      <c r="D73" s="47"/>
      <c r="E73" s="47"/>
      <c r="F73" s="47"/>
      <c r="G73" s="47"/>
      <c r="H73" s="47"/>
      <c r="I73" s="47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2:19" s="27" customFormat="1">
      <c r="B74" s="28"/>
      <c r="C74" s="28"/>
      <c r="D74" s="47"/>
      <c r="E74" s="47"/>
      <c r="F74" s="47"/>
      <c r="G74" s="47"/>
      <c r="H74" s="47"/>
      <c r="I74" s="47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2:19" s="27" customFormat="1">
      <c r="B75" s="28"/>
      <c r="C75" s="28"/>
      <c r="D75" s="47"/>
      <c r="E75" s="47"/>
      <c r="F75" s="47"/>
      <c r="G75" s="47"/>
      <c r="H75" s="47"/>
      <c r="I75" s="47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2:19" s="27" customFormat="1">
      <c r="B76" s="28"/>
      <c r="C76" s="28"/>
      <c r="D76" s="47"/>
      <c r="E76" s="47"/>
      <c r="F76" s="47"/>
      <c r="G76" s="47"/>
      <c r="H76" s="47"/>
      <c r="I76" s="47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2:19" s="27" customFormat="1">
      <c r="B77" s="28"/>
      <c r="C77" s="28"/>
      <c r="D77" s="47"/>
      <c r="E77" s="47"/>
      <c r="F77" s="47"/>
      <c r="G77" s="47"/>
      <c r="H77" s="47"/>
      <c r="I77" s="47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2:19" s="27" customFormat="1">
      <c r="B78" s="28"/>
      <c r="C78" s="28"/>
      <c r="D78" s="47"/>
      <c r="E78" s="47"/>
      <c r="F78" s="47"/>
      <c r="G78" s="47"/>
      <c r="H78" s="47"/>
      <c r="I78" s="47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2:19" s="27" customFormat="1">
      <c r="B79" s="28"/>
      <c r="C79" s="28"/>
      <c r="D79" s="47"/>
      <c r="E79" s="47"/>
      <c r="F79" s="47"/>
      <c r="G79" s="47"/>
      <c r="H79" s="47"/>
      <c r="I79" s="47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2:19" s="27" customFormat="1">
      <c r="B80" s="28"/>
      <c r="C80" s="28"/>
      <c r="D80" s="47"/>
      <c r="E80" s="47"/>
      <c r="F80" s="47"/>
      <c r="G80" s="47"/>
      <c r="H80" s="47"/>
      <c r="I80" s="47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2:19" s="27" customFormat="1">
      <c r="B81" s="28"/>
      <c r="C81" s="28"/>
      <c r="D81" s="47"/>
      <c r="E81" s="47"/>
      <c r="F81" s="47"/>
      <c r="G81" s="47"/>
      <c r="H81" s="47"/>
      <c r="I81" s="47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2:19" s="27" customFormat="1">
      <c r="B82" s="28"/>
      <c r="C82" s="28"/>
      <c r="D82" s="47"/>
      <c r="E82" s="47"/>
      <c r="F82" s="47"/>
      <c r="G82" s="47"/>
      <c r="H82" s="47"/>
      <c r="I82" s="47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2:19" s="27" customFormat="1">
      <c r="B83" s="28"/>
      <c r="C83" s="28"/>
      <c r="D83" s="47"/>
      <c r="E83" s="47"/>
      <c r="F83" s="47"/>
      <c r="G83" s="47"/>
      <c r="H83" s="47"/>
      <c r="I83" s="47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2:19" s="27" customFormat="1">
      <c r="B84" s="28"/>
      <c r="C84" s="28"/>
      <c r="D84" s="47"/>
      <c r="E84" s="47"/>
      <c r="F84" s="47"/>
      <c r="G84" s="47"/>
      <c r="H84" s="47"/>
      <c r="I84" s="47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2:19" s="27" customFormat="1">
      <c r="B85" s="28"/>
      <c r="C85" s="28"/>
      <c r="D85" s="47"/>
      <c r="E85" s="47"/>
      <c r="F85" s="47"/>
      <c r="G85" s="47"/>
      <c r="H85" s="47"/>
      <c r="I85" s="47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2:19" s="27" customFormat="1">
      <c r="B86" s="28"/>
      <c r="C86" s="28"/>
      <c r="D86" s="47"/>
      <c r="E86" s="47"/>
      <c r="F86" s="47"/>
      <c r="G86" s="47"/>
      <c r="H86" s="47"/>
      <c r="I86" s="47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2:19" s="27" customFormat="1">
      <c r="B87" s="28"/>
      <c r="C87" s="28"/>
      <c r="D87" s="47"/>
      <c r="E87" s="47"/>
      <c r="F87" s="47"/>
      <c r="G87" s="47"/>
      <c r="H87" s="47"/>
      <c r="I87" s="47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2:19" s="27" customFormat="1">
      <c r="B88" s="28"/>
      <c r="C88" s="28"/>
      <c r="D88" s="47"/>
      <c r="E88" s="47"/>
      <c r="F88" s="47"/>
      <c r="G88" s="47"/>
      <c r="H88" s="47"/>
      <c r="I88" s="47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2:19" s="27" customFormat="1">
      <c r="B89" s="28"/>
      <c r="C89" s="28"/>
      <c r="D89" s="47"/>
      <c r="E89" s="47"/>
      <c r="F89" s="47"/>
      <c r="G89" s="47"/>
      <c r="H89" s="47"/>
      <c r="I89" s="47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2:19" s="27" customFormat="1">
      <c r="B90" s="28"/>
      <c r="C90" s="28"/>
      <c r="D90" s="47"/>
      <c r="E90" s="47"/>
      <c r="F90" s="47"/>
      <c r="G90" s="47"/>
      <c r="H90" s="47"/>
      <c r="I90" s="47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2:19" s="27" customFormat="1">
      <c r="B91" s="28"/>
      <c r="C91" s="28"/>
      <c r="D91" s="47"/>
      <c r="E91" s="47"/>
      <c r="F91" s="47"/>
      <c r="G91" s="47"/>
      <c r="H91" s="47"/>
      <c r="I91" s="47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2:19" s="27" customFormat="1">
      <c r="B92" s="28"/>
      <c r="C92" s="28"/>
      <c r="D92" s="47"/>
      <c r="E92" s="47"/>
      <c r="F92" s="47"/>
      <c r="G92" s="47"/>
      <c r="H92" s="47"/>
      <c r="I92" s="47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2:19" s="27" customFormat="1">
      <c r="B93" s="28"/>
      <c r="C93" s="28"/>
      <c r="D93" s="47"/>
      <c r="E93" s="47"/>
      <c r="F93" s="47"/>
      <c r="G93" s="47"/>
      <c r="H93" s="47"/>
      <c r="I93" s="47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2:19" s="27" customFormat="1">
      <c r="B94" s="28"/>
      <c r="C94" s="28"/>
      <c r="D94" s="47"/>
      <c r="E94" s="47"/>
      <c r="F94" s="47"/>
      <c r="G94" s="47"/>
      <c r="H94" s="47"/>
      <c r="I94" s="47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2:19" s="27" customFormat="1">
      <c r="B95" s="28"/>
      <c r="C95" s="28"/>
      <c r="D95" s="47"/>
      <c r="E95" s="47"/>
      <c r="F95" s="47"/>
      <c r="G95" s="47"/>
      <c r="H95" s="47"/>
      <c r="I95" s="47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2:19" s="27" customFormat="1">
      <c r="B96" s="28"/>
      <c r="C96" s="28"/>
      <c r="D96" s="47"/>
      <c r="E96" s="47"/>
      <c r="F96" s="47"/>
      <c r="G96" s="47"/>
      <c r="H96" s="47"/>
      <c r="I96" s="47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2:19" s="27" customFormat="1">
      <c r="B97" s="28"/>
      <c r="C97" s="28"/>
      <c r="D97" s="47"/>
      <c r="E97" s="47"/>
      <c r="F97" s="47"/>
      <c r="G97" s="47"/>
      <c r="H97" s="47"/>
      <c r="I97" s="47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2:19" s="27" customFormat="1">
      <c r="B98" s="28"/>
      <c r="C98" s="28"/>
      <c r="D98" s="47"/>
      <c r="E98" s="47"/>
      <c r="F98" s="47"/>
      <c r="G98" s="47"/>
      <c r="H98" s="47"/>
      <c r="I98" s="47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2:19" s="27" customFormat="1">
      <c r="B99" s="28"/>
      <c r="C99" s="28"/>
      <c r="D99" s="47"/>
      <c r="E99" s="47"/>
      <c r="F99" s="47"/>
      <c r="G99" s="47"/>
      <c r="H99" s="47"/>
      <c r="I99" s="47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2:19" s="27" customFormat="1">
      <c r="B100" s="28"/>
      <c r="C100" s="28"/>
      <c r="D100" s="47"/>
      <c r="E100" s="47"/>
      <c r="F100" s="47"/>
      <c r="G100" s="47"/>
      <c r="H100" s="47"/>
      <c r="I100" s="47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2:19" s="27" customFormat="1">
      <c r="B101" s="28"/>
      <c r="C101" s="28"/>
      <c r="D101" s="47"/>
      <c r="E101" s="47"/>
      <c r="F101" s="47"/>
      <c r="G101" s="47"/>
      <c r="H101" s="47"/>
      <c r="I101" s="47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2:19" s="27" customFormat="1">
      <c r="B102" s="28"/>
      <c r="C102" s="28"/>
      <c r="D102" s="47"/>
      <c r="E102" s="47"/>
      <c r="F102" s="47"/>
      <c r="G102" s="47"/>
      <c r="H102" s="47"/>
      <c r="I102" s="47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2:19" s="27" customFormat="1">
      <c r="B103" s="28"/>
      <c r="C103" s="28"/>
      <c r="D103" s="47"/>
      <c r="E103" s="47"/>
      <c r="F103" s="47"/>
      <c r="G103" s="47"/>
      <c r="H103" s="47"/>
      <c r="I103" s="47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2:19" s="27" customFormat="1">
      <c r="B104" s="28"/>
      <c r="C104" s="28"/>
      <c r="D104" s="47"/>
      <c r="E104" s="47"/>
      <c r="F104" s="47"/>
      <c r="G104" s="47"/>
      <c r="H104" s="47"/>
      <c r="I104" s="47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2:19" s="27" customFormat="1">
      <c r="B105" s="28"/>
      <c r="C105" s="28"/>
      <c r="D105" s="47"/>
      <c r="E105" s="47"/>
      <c r="F105" s="47"/>
      <c r="G105" s="47"/>
      <c r="H105" s="47"/>
      <c r="I105" s="47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2:19" s="27" customFormat="1">
      <c r="B106" s="28"/>
      <c r="C106" s="28"/>
      <c r="D106" s="47"/>
      <c r="E106" s="47"/>
      <c r="F106" s="47"/>
      <c r="G106" s="47"/>
      <c r="H106" s="47"/>
      <c r="I106" s="47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2:19" s="27" customFormat="1">
      <c r="B107" s="28"/>
      <c r="C107" s="28"/>
      <c r="D107" s="47"/>
      <c r="E107" s="47"/>
      <c r="F107" s="47"/>
      <c r="G107" s="47"/>
      <c r="H107" s="47"/>
      <c r="I107" s="47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2:19" s="27" customFormat="1">
      <c r="B108" s="28"/>
      <c r="C108" s="28"/>
      <c r="D108" s="47"/>
      <c r="E108" s="47"/>
      <c r="F108" s="47"/>
      <c r="G108" s="47"/>
      <c r="H108" s="47"/>
      <c r="I108" s="47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2:19" s="27" customFormat="1">
      <c r="B109" s="28"/>
      <c r="C109" s="28"/>
      <c r="D109" s="47"/>
      <c r="E109" s="47"/>
      <c r="F109" s="47"/>
      <c r="G109" s="47"/>
      <c r="H109" s="47"/>
      <c r="I109" s="47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2:19" s="27" customFormat="1">
      <c r="B110" s="28"/>
      <c r="C110" s="28"/>
      <c r="D110" s="47"/>
      <c r="E110" s="47"/>
      <c r="F110" s="47"/>
      <c r="G110" s="47"/>
      <c r="H110" s="47"/>
      <c r="I110" s="47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2:19" s="27" customFormat="1">
      <c r="B111" s="28"/>
      <c r="C111" s="28"/>
      <c r="D111" s="47"/>
      <c r="E111" s="47"/>
      <c r="F111" s="47"/>
      <c r="G111" s="47"/>
      <c r="H111" s="47"/>
      <c r="I111" s="47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2:19" s="27" customFormat="1">
      <c r="B112" s="28"/>
      <c r="C112" s="28"/>
      <c r="D112" s="47"/>
      <c r="E112" s="47"/>
      <c r="F112" s="47"/>
      <c r="G112" s="47"/>
      <c r="H112" s="47"/>
      <c r="I112" s="47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2:19" s="27" customFormat="1">
      <c r="B113" s="28"/>
      <c r="C113" s="28"/>
      <c r="D113" s="47"/>
      <c r="E113" s="47"/>
      <c r="F113" s="47"/>
      <c r="G113" s="47"/>
      <c r="H113" s="47"/>
      <c r="I113" s="47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2:19" s="27" customFormat="1">
      <c r="B114" s="28"/>
      <c r="C114" s="28"/>
      <c r="D114" s="47"/>
      <c r="E114" s="47"/>
      <c r="F114" s="47"/>
      <c r="G114" s="47"/>
      <c r="H114" s="47"/>
      <c r="I114" s="47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2:19" s="27" customFormat="1">
      <c r="B115" s="28"/>
      <c r="C115" s="28"/>
      <c r="D115" s="47"/>
      <c r="E115" s="47"/>
      <c r="F115" s="47"/>
      <c r="G115" s="47"/>
      <c r="H115" s="47"/>
      <c r="I115" s="47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2:19" s="27" customFormat="1">
      <c r="B116" s="28"/>
      <c r="C116" s="28"/>
      <c r="D116" s="47"/>
      <c r="E116" s="47"/>
      <c r="F116" s="47"/>
      <c r="G116" s="47"/>
      <c r="H116" s="47"/>
      <c r="I116" s="47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2:19" s="27" customFormat="1">
      <c r="B117" s="28"/>
      <c r="C117" s="28"/>
      <c r="D117" s="47"/>
      <c r="E117" s="47"/>
      <c r="F117" s="47"/>
      <c r="G117" s="47"/>
      <c r="H117" s="47"/>
      <c r="I117" s="47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2:19" s="27" customFormat="1">
      <c r="B118" s="28"/>
      <c r="C118" s="28"/>
      <c r="D118" s="47"/>
      <c r="E118" s="47"/>
      <c r="F118" s="47"/>
      <c r="G118" s="47"/>
      <c r="H118" s="47"/>
      <c r="I118" s="47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2:19" s="27" customFormat="1">
      <c r="B119" s="28"/>
      <c r="C119" s="28"/>
      <c r="D119" s="47"/>
      <c r="E119" s="47"/>
      <c r="F119" s="47"/>
      <c r="G119" s="47"/>
      <c r="H119" s="47"/>
      <c r="I119" s="47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2:19" s="27" customFormat="1">
      <c r="B120" s="28"/>
      <c r="C120" s="28"/>
      <c r="D120" s="47"/>
      <c r="E120" s="47"/>
      <c r="F120" s="47"/>
      <c r="G120" s="47"/>
      <c r="H120" s="47"/>
      <c r="I120" s="47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2:19" s="27" customFormat="1">
      <c r="B121" s="28"/>
      <c r="C121" s="28"/>
      <c r="D121" s="47"/>
      <c r="E121" s="47"/>
      <c r="F121" s="47"/>
      <c r="G121" s="47"/>
      <c r="H121" s="47"/>
      <c r="I121" s="47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2:19" s="27" customFormat="1">
      <c r="B122" s="28"/>
      <c r="C122" s="28"/>
      <c r="D122" s="47"/>
      <c r="E122" s="47"/>
      <c r="F122" s="47"/>
      <c r="G122" s="47"/>
      <c r="H122" s="47"/>
      <c r="I122" s="47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2:19" s="27" customFormat="1">
      <c r="B123" s="28"/>
      <c r="C123" s="28"/>
      <c r="D123" s="47"/>
      <c r="E123" s="47"/>
      <c r="F123" s="47"/>
      <c r="G123" s="47"/>
      <c r="H123" s="47"/>
      <c r="I123" s="47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2:19" s="27" customFormat="1">
      <c r="B124" s="28"/>
      <c r="C124" s="28"/>
      <c r="D124" s="47"/>
      <c r="E124" s="47"/>
      <c r="F124" s="47"/>
      <c r="G124" s="47"/>
      <c r="H124" s="47"/>
      <c r="I124" s="47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2:19" s="27" customFormat="1">
      <c r="B125" s="28"/>
      <c r="C125" s="28"/>
      <c r="D125" s="47"/>
      <c r="E125" s="47"/>
      <c r="F125" s="47"/>
      <c r="G125" s="47"/>
      <c r="H125" s="47"/>
      <c r="I125" s="47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2:19" s="27" customFormat="1">
      <c r="B126" s="28"/>
      <c r="C126" s="28"/>
      <c r="D126" s="47"/>
      <c r="E126" s="47"/>
      <c r="F126" s="47"/>
      <c r="G126" s="47"/>
      <c r="H126" s="47"/>
      <c r="I126" s="47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2:19" s="27" customFormat="1">
      <c r="B127" s="28"/>
      <c r="C127" s="28"/>
      <c r="D127" s="47"/>
      <c r="E127" s="47"/>
      <c r="F127" s="47"/>
      <c r="G127" s="47"/>
      <c r="H127" s="47"/>
      <c r="I127" s="47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2:19" s="27" customFormat="1">
      <c r="B128" s="28"/>
      <c r="C128" s="28"/>
      <c r="D128" s="47"/>
      <c r="E128" s="47"/>
      <c r="F128" s="47"/>
      <c r="G128" s="47"/>
      <c r="H128" s="47"/>
      <c r="I128" s="47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2:19" s="27" customFormat="1">
      <c r="B129" s="28"/>
      <c r="C129" s="28"/>
      <c r="D129" s="47"/>
      <c r="E129" s="47"/>
      <c r="F129" s="47"/>
      <c r="G129" s="47"/>
      <c r="H129" s="47"/>
      <c r="I129" s="47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2:19" s="27" customFormat="1">
      <c r="B130" s="28"/>
      <c r="C130" s="28"/>
      <c r="D130" s="47"/>
      <c r="E130" s="47"/>
      <c r="F130" s="47"/>
      <c r="G130" s="47"/>
      <c r="H130" s="47"/>
      <c r="I130" s="47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2:19" s="27" customFormat="1">
      <c r="B131" s="28"/>
      <c r="C131" s="28"/>
      <c r="D131" s="47"/>
      <c r="E131" s="47"/>
      <c r="F131" s="47"/>
      <c r="G131" s="47"/>
      <c r="H131" s="47"/>
      <c r="I131" s="47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2:19" s="27" customFormat="1">
      <c r="B132" s="28"/>
      <c r="C132" s="28"/>
      <c r="D132" s="47"/>
      <c r="E132" s="47"/>
      <c r="F132" s="47"/>
      <c r="G132" s="47"/>
      <c r="H132" s="47"/>
      <c r="I132" s="47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2:19" s="27" customFormat="1">
      <c r="B133" s="28"/>
      <c r="C133" s="28"/>
      <c r="D133" s="47"/>
      <c r="E133" s="47"/>
      <c r="F133" s="47"/>
      <c r="G133" s="47"/>
      <c r="H133" s="47"/>
      <c r="I133" s="47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2:19" s="27" customFormat="1">
      <c r="B134" s="28"/>
      <c r="C134" s="28"/>
      <c r="D134" s="47"/>
      <c r="E134" s="47"/>
      <c r="F134" s="47"/>
      <c r="G134" s="47"/>
      <c r="H134" s="47"/>
      <c r="I134" s="47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2:19" s="27" customFormat="1">
      <c r="B135" s="28"/>
      <c r="C135" s="28"/>
      <c r="D135" s="47"/>
      <c r="E135" s="47"/>
      <c r="F135" s="47"/>
      <c r="G135" s="47"/>
      <c r="H135" s="47"/>
      <c r="I135" s="47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2:19" s="27" customFormat="1">
      <c r="B136" s="28"/>
      <c r="C136" s="28"/>
      <c r="D136" s="47"/>
      <c r="E136" s="47"/>
      <c r="F136" s="47"/>
      <c r="G136" s="47"/>
      <c r="H136" s="47"/>
      <c r="I136" s="47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2:19" s="27" customFormat="1">
      <c r="B137" s="28"/>
      <c r="C137" s="28"/>
      <c r="D137" s="47"/>
      <c r="E137" s="47"/>
      <c r="F137" s="47"/>
      <c r="G137" s="47"/>
      <c r="H137" s="47"/>
      <c r="I137" s="47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2:19" s="27" customFormat="1">
      <c r="B138" s="28"/>
      <c r="C138" s="28"/>
      <c r="D138" s="47"/>
      <c r="E138" s="47"/>
      <c r="F138" s="47"/>
      <c r="G138" s="47"/>
      <c r="H138" s="47"/>
      <c r="I138" s="47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2:19" s="27" customFormat="1">
      <c r="B139" s="28"/>
      <c r="C139" s="28"/>
      <c r="D139" s="47"/>
      <c r="E139" s="47"/>
      <c r="F139" s="47"/>
      <c r="G139" s="47"/>
      <c r="H139" s="47"/>
      <c r="I139" s="47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2:19" s="27" customFormat="1">
      <c r="B140" s="28"/>
      <c r="C140" s="28"/>
      <c r="D140" s="47"/>
      <c r="E140" s="47"/>
      <c r="F140" s="47"/>
      <c r="G140" s="47"/>
      <c r="H140" s="47"/>
      <c r="I140" s="47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2:19" s="27" customFormat="1">
      <c r="B141" s="28"/>
      <c r="C141" s="28"/>
      <c r="D141" s="47"/>
      <c r="E141" s="47"/>
      <c r="F141" s="47"/>
      <c r="G141" s="47"/>
      <c r="H141" s="47"/>
      <c r="I141" s="47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2:19" s="27" customFormat="1">
      <c r="B142" s="28"/>
      <c r="C142" s="28"/>
      <c r="D142" s="47"/>
      <c r="E142" s="47"/>
      <c r="F142" s="47"/>
      <c r="G142" s="47"/>
      <c r="H142" s="47"/>
      <c r="I142" s="47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2:19" s="27" customFormat="1">
      <c r="B143" s="28"/>
      <c r="C143" s="28"/>
      <c r="D143" s="47"/>
      <c r="E143" s="47"/>
      <c r="F143" s="47"/>
      <c r="G143" s="47"/>
      <c r="H143" s="47"/>
      <c r="I143" s="47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2:19" s="27" customFormat="1">
      <c r="B144" s="28"/>
      <c r="C144" s="28"/>
      <c r="D144" s="47"/>
      <c r="E144" s="47"/>
      <c r="F144" s="47"/>
      <c r="G144" s="47"/>
      <c r="H144" s="47"/>
      <c r="I144" s="47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2:19" s="27" customFormat="1">
      <c r="B145" s="28"/>
      <c r="C145" s="28"/>
      <c r="D145" s="47"/>
      <c r="E145" s="47"/>
      <c r="F145" s="47"/>
      <c r="G145" s="47"/>
      <c r="H145" s="47"/>
      <c r="I145" s="47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2:19" s="27" customFormat="1">
      <c r="B146" s="28"/>
      <c r="C146" s="28"/>
      <c r="D146" s="47"/>
      <c r="E146" s="47"/>
      <c r="F146" s="47"/>
      <c r="G146" s="47"/>
      <c r="H146" s="47"/>
      <c r="I146" s="47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2:19" s="27" customFormat="1">
      <c r="B147" s="28"/>
      <c r="C147" s="28"/>
      <c r="D147" s="47"/>
      <c r="E147" s="47"/>
      <c r="F147" s="47"/>
      <c r="G147" s="47"/>
      <c r="H147" s="47"/>
      <c r="I147" s="47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2:19" s="27" customFormat="1">
      <c r="B148" s="28"/>
      <c r="C148" s="28"/>
      <c r="D148" s="47"/>
      <c r="E148" s="47"/>
      <c r="F148" s="47"/>
      <c r="G148" s="47"/>
      <c r="H148" s="47"/>
      <c r="I148" s="47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2:19" s="27" customFormat="1">
      <c r="B149" s="28"/>
      <c r="C149" s="28"/>
      <c r="D149" s="47"/>
      <c r="E149" s="47"/>
      <c r="F149" s="47"/>
      <c r="G149" s="47"/>
      <c r="H149" s="47"/>
      <c r="I149" s="47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2:19" s="27" customFormat="1">
      <c r="B150" s="28"/>
      <c r="C150" s="28"/>
      <c r="D150" s="47"/>
      <c r="E150" s="47"/>
      <c r="F150" s="47"/>
      <c r="G150" s="47"/>
      <c r="H150" s="47"/>
      <c r="I150" s="47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2:19" s="27" customFormat="1">
      <c r="B151" s="28"/>
      <c r="C151" s="28"/>
      <c r="D151" s="47"/>
      <c r="E151" s="47"/>
      <c r="F151" s="47"/>
      <c r="G151" s="47"/>
      <c r="H151" s="47"/>
      <c r="I151" s="47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2:19" s="27" customFormat="1">
      <c r="B152" s="28"/>
      <c r="C152" s="28"/>
      <c r="D152" s="47"/>
      <c r="E152" s="47"/>
      <c r="F152" s="47"/>
      <c r="G152" s="47"/>
      <c r="H152" s="47"/>
      <c r="I152" s="47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2:19" s="27" customFormat="1">
      <c r="B153" s="28"/>
      <c r="C153" s="28"/>
      <c r="D153" s="47"/>
      <c r="E153" s="47"/>
      <c r="F153" s="47"/>
      <c r="G153" s="47"/>
      <c r="H153" s="47"/>
      <c r="I153" s="47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2:19" s="27" customFormat="1">
      <c r="B154" s="28"/>
      <c r="C154" s="28"/>
      <c r="D154" s="47"/>
      <c r="E154" s="47"/>
      <c r="F154" s="47"/>
      <c r="G154" s="47"/>
      <c r="H154" s="47"/>
      <c r="I154" s="47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2:19" s="27" customFormat="1">
      <c r="B155" s="28"/>
      <c r="C155" s="28"/>
      <c r="D155" s="47"/>
      <c r="E155" s="47"/>
      <c r="F155" s="47"/>
      <c r="G155" s="47"/>
      <c r="H155" s="47"/>
      <c r="I155" s="47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2:19" s="27" customFormat="1">
      <c r="B156" s="28"/>
      <c r="C156" s="28"/>
      <c r="D156" s="47"/>
      <c r="E156" s="47"/>
      <c r="F156" s="47"/>
      <c r="G156" s="47"/>
      <c r="H156" s="47"/>
      <c r="I156" s="47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2:19" s="27" customFormat="1">
      <c r="B157" s="28"/>
      <c r="C157" s="28"/>
      <c r="D157" s="47"/>
      <c r="E157" s="47"/>
      <c r="F157" s="47"/>
      <c r="G157" s="47"/>
      <c r="H157" s="47"/>
      <c r="I157" s="47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2:19" s="27" customFormat="1">
      <c r="B158" s="28"/>
      <c r="C158" s="28"/>
      <c r="D158" s="47"/>
      <c r="E158" s="47"/>
      <c r="F158" s="47"/>
      <c r="G158" s="47"/>
      <c r="H158" s="47"/>
      <c r="I158" s="47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2:19" s="27" customFormat="1">
      <c r="B159" s="28"/>
      <c r="C159" s="28"/>
      <c r="D159" s="47"/>
      <c r="E159" s="47"/>
      <c r="F159" s="47"/>
      <c r="G159" s="47"/>
      <c r="H159" s="47"/>
      <c r="I159" s="47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2:19" s="27" customFormat="1">
      <c r="B160" s="28"/>
      <c r="C160" s="28"/>
      <c r="D160" s="47"/>
      <c r="E160" s="47"/>
      <c r="F160" s="47"/>
      <c r="G160" s="47"/>
      <c r="H160" s="47"/>
      <c r="I160" s="47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2:19" s="27" customFormat="1">
      <c r="B161" s="28"/>
      <c r="C161" s="28"/>
      <c r="D161" s="47"/>
      <c r="E161" s="47"/>
      <c r="F161" s="47"/>
      <c r="G161" s="47"/>
      <c r="H161" s="47"/>
      <c r="I161" s="47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2:19" s="27" customFormat="1">
      <c r="B162" s="28"/>
      <c r="C162" s="28"/>
      <c r="D162" s="47"/>
      <c r="E162" s="47"/>
      <c r="F162" s="47"/>
      <c r="G162" s="47"/>
      <c r="H162" s="47"/>
      <c r="I162" s="47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2:19" s="27" customFormat="1">
      <c r="B163" s="28"/>
      <c r="C163" s="28"/>
      <c r="D163" s="47"/>
      <c r="E163" s="47"/>
      <c r="F163" s="47"/>
      <c r="G163" s="47"/>
      <c r="H163" s="47"/>
      <c r="I163" s="47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2:19" s="27" customFormat="1">
      <c r="B164" s="28"/>
      <c r="C164" s="28"/>
      <c r="D164" s="47"/>
      <c r="E164" s="47"/>
      <c r="F164" s="47"/>
      <c r="G164" s="47"/>
      <c r="H164" s="47"/>
      <c r="I164" s="47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2:19" s="27" customFormat="1">
      <c r="B165" s="28"/>
      <c r="C165" s="28"/>
      <c r="D165" s="47"/>
      <c r="E165" s="47"/>
      <c r="F165" s="47"/>
      <c r="G165" s="47"/>
      <c r="H165" s="47"/>
      <c r="I165" s="47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2:19" s="27" customFormat="1">
      <c r="B166" s="28"/>
      <c r="C166" s="28"/>
      <c r="D166" s="47"/>
      <c r="E166" s="47"/>
      <c r="F166" s="47"/>
      <c r="G166" s="47"/>
      <c r="H166" s="47"/>
      <c r="I166" s="47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2:19" s="27" customFormat="1">
      <c r="B167" s="28"/>
      <c r="C167" s="28"/>
      <c r="D167" s="47"/>
      <c r="E167" s="47"/>
      <c r="F167" s="47"/>
      <c r="G167" s="47"/>
      <c r="H167" s="47"/>
      <c r="I167" s="47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2:19" s="27" customFormat="1">
      <c r="B168" s="28"/>
      <c r="C168" s="28"/>
      <c r="D168" s="47"/>
      <c r="E168" s="47"/>
      <c r="F168" s="47"/>
      <c r="G168" s="47"/>
      <c r="H168" s="47"/>
      <c r="I168" s="47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2:19" s="27" customFormat="1">
      <c r="B169" s="28"/>
      <c r="C169" s="28"/>
      <c r="D169" s="47"/>
      <c r="E169" s="47"/>
      <c r="F169" s="47"/>
      <c r="G169" s="47"/>
      <c r="H169" s="47"/>
      <c r="I169" s="47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2:19" s="27" customFormat="1">
      <c r="B170" s="28"/>
      <c r="C170" s="28"/>
      <c r="D170" s="47"/>
      <c r="E170" s="47"/>
      <c r="F170" s="47"/>
      <c r="G170" s="47"/>
      <c r="H170" s="47"/>
      <c r="I170" s="47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2:19" s="27" customFormat="1">
      <c r="B171" s="28"/>
      <c r="C171" s="28"/>
      <c r="D171" s="47"/>
      <c r="E171" s="47"/>
      <c r="F171" s="47"/>
      <c r="G171" s="47"/>
      <c r="H171" s="47"/>
      <c r="I171" s="47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2:19" s="27" customFormat="1">
      <c r="B172" s="28"/>
      <c r="C172" s="28"/>
      <c r="D172" s="47"/>
      <c r="E172" s="47"/>
      <c r="F172" s="47"/>
      <c r="G172" s="47"/>
      <c r="H172" s="47"/>
      <c r="I172" s="47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2:19" s="27" customFormat="1">
      <c r="B173" s="28"/>
      <c r="C173" s="28"/>
      <c r="D173" s="47"/>
      <c r="E173" s="47"/>
      <c r="F173" s="47"/>
      <c r="G173" s="47"/>
      <c r="H173" s="47"/>
      <c r="I173" s="47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2:19" s="27" customFormat="1">
      <c r="B174" s="28"/>
      <c r="C174" s="28"/>
      <c r="D174" s="47"/>
      <c r="E174" s="47"/>
      <c r="F174" s="47"/>
      <c r="G174" s="47"/>
      <c r="H174" s="47"/>
      <c r="I174" s="47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2:19" s="27" customFormat="1">
      <c r="B175" s="28"/>
      <c r="C175" s="28"/>
      <c r="D175" s="47"/>
      <c r="E175" s="47"/>
      <c r="F175" s="47"/>
      <c r="G175" s="47"/>
      <c r="H175" s="47"/>
      <c r="I175" s="47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2:19" s="27" customFormat="1">
      <c r="B176" s="28"/>
      <c r="C176" s="28"/>
      <c r="D176" s="47"/>
      <c r="E176" s="47"/>
      <c r="F176" s="47"/>
      <c r="G176" s="47"/>
      <c r="H176" s="47"/>
      <c r="I176" s="47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s="27" customFormat="1">
      <c r="B177" s="28"/>
      <c r="C177" s="28"/>
      <c r="D177" s="47"/>
      <c r="E177" s="47"/>
      <c r="F177" s="47"/>
      <c r="G177" s="47"/>
      <c r="H177" s="47"/>
      <c r="I177" s="47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s="27" customFormat="1">
      <c r="B178" s="28"/>
      <c r="C178" s="28"/>
      <c r="D178" s="47"/>
      <c r="E178" s="47"/>
      <c r="F178" s="47"/>
      <c r="G178" s="47"/>
      <c r="H178" s="47"/>
      <c r="I178" s="47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s="27" customFormat="1">
      <c r="B179" s="28"/>
      <c r="C179" s="28"/>
      <c r="D179" s="47"/>
      <c r="E179" s="47"/>
      <c r="F179" s="47"/>
      <c r="G179" s="47"/>
      <c r="H179" s="47"/>
      <c r="I179" s="47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s="27" customFormat="1">
      <c r="B180" s="28"/>
      <c r="C180" s="28"/>
      <c r="D180" s="47"/>
      <c r="E180" s="47"/>
      <c r="F180" s="47"/>
      <c r="G180" s="47"/>
      <c r="H180" s="47"/>
      <c r="I180" s="47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s="27" customFormat="1">
      <c r="B181" s="28"/>
      <c r="C181" s="28"/>
      <c r="D181" s="47"/>
      <c r="E181" s="47"/>
      <c r="F181" s="47"/>
      <c r="G181" s="47"/>
      <c r="H181" s="47"/>
      <c r="I181" s="47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s="27" customFormat="1">
      <c r="B182" s="28"/>
      <c r="C182" s="28"/>
      <c r="D182" s="47"/>
      <c r="E182" s="47"/>
      <c r="F182" s="47"/>
      <c r="G182" s="47"/>
      <c r="H182" s="47"/>
      <c r="I182" s="47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s="27" customFormat="1">
      <c r="B183" s="28"/>
      <c r="C183" s="28"/>
      <c r="D183" s="47"/>
      <c r="E183" s="47"/>
      <c r="F183" s="47"/>
      <c r="G183" s="47"/>
      <c r="H183" s="47"/>
      <c r="I183" s="47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s="27" customFormat="1">
      <c r="B184" s="28"/>
      <c r="C184" s="28"/>
      <c r="D184" s="47"/>
      <c r="E184" s="47"/>
      <c r="F184" s="47"/>
      <c r="G184" s="47"/>
      <c r="H184" s="47"/>
      <c r="I184" s="47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>
      <c r="A185" s="27"/>
      <c r="B185" s="28"/>
      <c r="C185" s="28"/>
      <c r="D185" s="47"/>
      <c r="E185" s="47"/>
      <c r="F185" s="47"/>
      <c r="G185" s="47"/>
      <c r="H185" s="47"/>
      <c r="I185" s="47"/>
    </row>
    <row r="186" spans="1:19">
      <c r="A186" s="27"/>
      <c r="B186" s="28"/>
      <c r="C186" s="28"/>
      <c r="D186" s="47"/>
      <c r="E186" s="47"/>
      <c r="F186" s="47"/>
      <c r="G186" s="47"/>
      <c r="H186" s="47"/>
      <c r="I186" s="47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A286-1BAC-4A16-BAF8-82A5AC57C92A}">
  <sheetPr>
    <tabColor rgb="FF00B0F0"/>
  </sheetPr>
  <dimension ref="A1:O187"/>
  <sheetViews>
    <sheetView workbookViewId="0">
      <selection activeCell="A7" sqref="A7:A21"/>
    </sheetView>
  </sheetViews>
  <sheetFormatPr defaultColWidth="4.125" defaultRowHeight="13.5"/>
  <cols>
    <col min="1" max="1" width="26.625" style="1" customWidth="1"/>
    <col min="2" max="2" width="3.375" style="3" customWidth="1"/>
    <col min="3" max="3" width="2.875" style="3" customWidth="1"/>
    <col min="4" max="4" width="4.125" style="10"/>
    <col min="5" max="5" width="4.125" style="10" customWidth="1"/>
    <col min="6" max="6" width="4.125" style="10"/>
    <col min="7" max="7" width="4.125" style="10" customWidth="1"/>
    <col min="8" max="9" width="4.375" style="3" hidden="1" customWidth="1"/>
    <col min="10" max="12" width="4.375" style="3" bestFit="1" customWidth="1"/>
    <col min="13" max="13" width="4.125" style="3"/>
    <col min="14" max="16384" width="4.125" style="1"/>
  </cols>
  <sheetData>
    <row r="1" spans="1:13">
      <c r="A1" s="123" t="s">
        <v>395</v>
      </c>
      <c r="B1" s="250"/>
      <c r="C1" s="250"/>
    </row>
    <row r="2" spans="1:13">
      <c r="A2" s="2" t="s">
        <v>47</v>
      </c>
      <c r="B2" s="4"/>
      <c r="C2" s="4"/>
    </row>
    <row r="3" spans="1:13" s="2" customFormat="1">
      <c r="A3" s="2" t="s">
        <v>3</v>
      </c>
      <c r="B3" s="4"/>
      <c r="C3" s="4"/>
      <c r="D3" s="11"/>
      <c r="E3" s="11"/>
      <c r="F3" s="11"/>
      <c r="G3" s="11"/>
      <c r="H3" s="3"/>
      <c r="I3" s="3"/>
      <c r="J3" s="3"/>
      <c r="K3" s="3"/>
      <c r="L3" s="3"/>
      <c r="M3" s="4"/>
    </row>
    <row r="4" spans="1:13">
      <c r="A4" s="5" t="s">
        <v>8</v>
      </c>
      <c r="B4" s="251"/>
      <c r="C4" s="251"/>
      <c r="D4" s="12" t="s">
        <v>0</v>
      </c>
      <c r="E4" s="13" t="s">
        <v>2</v>
      </c>
      <c r="F4" s="12" t="s">
        <v>0</v>
      </c>
      <c r="G4" s="13" t="s">
        <v>2</v>
      </c>
      <c r="H4" s="9"/>
      <c r="I4" s="9"/>
      <c r="J4" s="203" t="s">
        <v>185</v>
      </c>
      <c r="K4" s="197" t="s">
        <v>182</v>
      </c>
      <c r="L4" s="198" t="s">
        <v>36</v>
      </c>
      <c r="M4" s="1"/>
    </row>
    <row r="5" spans="1:13">
      <c r="A5" s="5" t="s">
        <v>9</v>
      </c>
      <c r="B5" s="251" t="s">
        <v>248</v>
      </c>
      <c r="C5" s="251" t="s">
        <v>247</v>
      </c>
      <c r="D5" s="502" t="s">
        <v>255</v>
      </c>
      <c r="E5" s="503"/>
      <c r="F5" s="502" t="s">
        <v>256</v>
      </c>
      <c r="G5" s="503"/>
      <c r="H5" s="282" t="s">
        <v>255</v>
      </c>
      <c r="I5" s="282" t="s">
        <v>256</v>
      </c>
      <c r="J5" s="18" t="s">
        <v>60</v>
      </c>
      <c r="K5" s="8" t="s">
        <v>60</v>
      </c>
      <c r="L5" s="7" t="s">
        <v>60</v>
      </c>
      <c r="M5" s="1"/>
    </row>
    <row r="6" spans="1:13" s="37" customFormat="1">
      <c r="A6" s="32" t="s">
        <v>7</v>
      </c>
      <c r="B6" s="270">
        <v>1</v>
      </c>
      <c r="C6" s="270" t="s">
        <v>179</v>
      </c>
      <c r="D6" s="67">
        <v>0</v>
      </c>
      <c r="E6" s="68">
        <v>0</v>
      </c>
      <c r="F6" s="67">
        <v>0</v>
      </c>
      <c r="G6" s="68">
        <v>0</v>
      </c>
      <c r="H6" s="74">
        <v>0</v>
      </c>
      <c r="I6" s="74">
        <v>0</v>
      </c>
      <c r="J6" s="240">
        <v>0.28125</v>
      </c>
      <c r="K6" s="39">
        <v>0.57291666666666663</v>
      </c>
      <c r="L6" s="40">
        <v>0.61458333333333337</v>
      </c>
    </row>
    <row r="7" spans="1:13" s="37" customFormat="1">
      <c r="A7" s="24" t="s">
        <v>298</v>
      </c>
      <c r="B7" s="270">
        <v>13</v>
      </c>
      <c r="C7" s="270" t="s">
        <v>179</v>
      </c>
      <c r="D7" s="67" t="s">
        <v>187</v>
      </c>
      <c r="E7" s="68" t="s">
        <v>187</v>
      </c>
      <c r="F7" s="67">
        <v>2</v>
      </c>
      <c r="G7" s="68">
        <f t="shared" ref="G7:G19" si="0">G6+F7</f>
        <v>2</v>
      </c>
      <c r="H7" s="74" t="s">
        <v>187</v>
      </c>
      <c r="I7" s="74">
        <v>2.0833333333333333E-3</v>
      </c>
      <c r="J7" s="44" t="s">
        <v>187</v>
      </c>
      <c r="K7" s="39">
        <f>K6+$I7</f>
        <v>0.57499999999999996</v>
      </c>
      <c r="L7" s="40">
        <f>L6+$I7</f>
        <v>0.6166666666666667</v>
      </c>
    </row>
    <row r="8" spans="1:13" s="27" customFormat="1">
      <c r="A8" s="62" t="s">
        <v>251</v>
      </c>
      <c r="B8" s="271">
        <v>41</v>
      </c>
      <c r="C8" s="271" t="s">
        <v>246</v>
      </c>
      <c r="D8" s="69">
        <v>1.4</v>
      </c>
      <c r="E8" s="70">
        <f>E6+D8</f>
        <v>1.4</v>
      </c>
      <c r="F8" s="69">
        <v>1.4</v>
      </c>
      <c r="G8" s="70">
        <f t="shared" si="0"/>
        <v>3.4</v>
      </c>
      <c r="H8" s="75">
        <v>2.0833333333333333E-3</v>
      </c>
      <c r="I8" s="75">
        <v>2.0833333333333333E-3</v>
      </c>
      <c r="J8" s="45">
        <f>J6+$H8</f>
        <v>0.28333333333333333</v>
      </c>
      <c r="K8" s="30">
        <f>K7+$I8</f>
        <v>0.57708333333333328</v>
      </c>
      <c r="L8" s="31">
        <f>L7+$I8</f>
        <v>0.61875000000000002</v>
      </c>
    </row>
    <row r="9" spans="1:13" s="279" customFormat="1">
      <c r="A9" s="435" t="s">
        <v>391</v>
      </c>
      <c r="B9" s="278" t="s">
        <v>65</v>
      </c>
      <c r="C9" s="271" t="s">
        <v>246</v>
      </c>
      <c r="D9" s="69">
        <v>0.5</v>
      </c>
      <c r="E9" s="70">
        <f>E8+D9</f>
        <v>1.9</v>
      </c>
      <c r="F9" s="69">
        <v>0.5</v>
      </c>
      <c r="G9" s="70">
        <f t="shared" si="0"/>
        <v>3.9</v>
      </c>
      <c r="H9" s="75">
        <v>6.9444444444444447E-4</v>
      </c>
      <c r="I9" s="75">
        <v>6.9444444444444447E-4</v>
      </c>
      <c r="J9" s="45">
        <f t="shared" ref="J9" si="1">J8+$H9</f>
        <v>0.28402777777777777</v>
      </c>
      <c r="K9" s="30">
        <f t="shared" ref="K9:L19" si="2">K8+$I9</f>
        <v>0.57777777777777772</v>
      </c>
      <c r="L9" s="31">
        <f t="shared" si="2"/>
        <v>0.61944444444444446</v>
      </c>
    </row>
    <row r="10" spans="1:13" s="27" customFormat="1">
      <c r="A10" s="62" t="s">
        <v>252</v>
      </c>
      <c r="B10" s="271">
        <v>40</v>
      </c>
      <c r="C10" s="271" t="s">
        <v>246</v>
      </c>
      <c r="D10" s="69">
        <v>1.3</v>
      </c>
      <c r="E10" s="70">
        <f t="shared" ref="E10:E20" si="3">E9+D10</f>
        <v>3.2</v>
      </c>
      <c r="F10" s="69">
        <v>1.3</v>
      </c>
      <c r="G10" s="70">
        <f t="shared" si="0"/>
        <v>5.2</v>
      </c>
      <c r="H10" s="75">
        <v>1.3888888888888889E-3</v>
      </c>
      <c r="I10" s="75">
        <v>1.3888888888888889E-3</v>
      </c>
      <c r="J10" s="45">
        <f t="shared" ref="J10" si="4">J9+$H10</f>
        <v>0.28541666666666665</v>
      </c>
      <c r="K10" s="30">
        <f t="shared" si="2"/>
        <v>0.57916666666666661</v>
      </c>
      <c r="L10" s="31">
        <f t="shared" si="2"/>
        <v>0.62083333333333335</v>
      </c>
    </row>
    <row r="11" spans="1:13" s="27" customFormat="1">
      <c r="A11" s="26" t="s">
        <v>10</v>
      </c>
      <c r="B11" s="271">
        <v>39</v>
      </c>
      <c r="C11" s="271" t="s">
        <v>246</v>
      </c>
      <c r="D11" s="69">
        <v>2.1</v>
      </c>
      <c r="E11" s="70">
        <f t="shared" si="3"/>
        <v>5.3000000000000007</v>
      </c>
      <c r="F11" s="69">
        <v>2.1</v>
      </c>
      <c r="G11" s="70">
        <f t="shared" si="0"/>
        <v>7.3000000000000007</v>
      </c>
      <c r="H11" s="75">
        <v>1.3888888888888889E-3</v>
      </c>
      <c r="I11" s="75">
        <v>2.0833333333333333E-3</v>
      </c>
      <c r="J11" s="45">
        <f t="shared" ref="J11" si="5">J10+$H11</f>
        <v>0.28680555555555554</v>
      </c>
      <c r="K11" s="30">
        <f t="shared" si="2"/>
        <v>0.58124999999999993</v>
      </c>
      <c r="L11" s="31">
        <f t="shared" si="2"/>
        <v>0.62291666666666667</v>
      </c>
    </row>
    <row r="12" spans="1:13" s="249" customFormat="1">
      <c r="A12" s="283" t="s">
        <v>42</v>
      </c>
      <c r="B12" s="278" t="s">
        <v>65</v>
      </c>
      <c r="C12" s="278" t="s">
        <v>179</v>
      </c>
      <c r="D12" s="67">
        <v>3.3</v>
      </c>
      <c r="E12" s="68">
        <f t="shared" si="3"/>
        <v>8.6000000000000014</v>
      </c>
      <c r="F12" s="67">
        <v>3.3</v>
      </c>
      <c r="G12" s="68">
        <f t="shared" si="0"/>
        <v>10.600000000000001</v>
      </c>
      <c r="H12" s="74">
        <v>2.7777777777777779E-3</v>
      </c>
      <c r="I12" s="74">
        <v>2.7777777777777779E-3</v>
      </c>
      <c r="J12" s="44">
        <f t="shared" ref="J12" si="6">J11+$H12</f>
        <v>0.2895833333333333</v>
      </c>
      <c r="K12" s="39">
        <f t="shared" si="2"/>
        <v>0.5840277777777777</v>
      </c>
      <c r="L12" s="40">
        <f t="shared" si="2"/>
        <v>0.62569444444444444</v>
      </c>
    </row>
    <row r="13" spans="1:13" s="37" customFormat="1">
      <c r="A13" s="32" t="s">
        <v>253</v>
      </c>
      <c r="B13" s="270">
        <v>22</v>
      </c>
      <c r="C13" s="270" t="s">
        <v>179</v>
      </c>
      <c r="D13" s="67">
        <v>3.6</v>
      </c>
      <c r="E13" s="68">
        <f t="shared" si="3"/>
        <v>12.200000000000001</v>
      </c>
      <c r="F13" s="67">
        <v>3.6</v>
      </c>
      <c r="G13" s="68">
        <f t="shared" si="0"/>
        <v>14.200000000000001</v>
      </c>
      <c r="H13" s="74">
        <v>3.472222222222222E-3</v>
      </c>
      <c r="I13" s="74">
        <v>3.472222222222222E-3</v>
      </c>
      <c r="J13" s="44">
        <f t="shared" ref="J13" si="7">J12+$H13</f>
        <v>0.29305555555555551</v>
      </c>
      <c r="K13" s="39">
        <f t="shared" si="2"/>
        <v>0.58749999999999991</v>
      </c>
      <c r="L13" s="40">
        <f t="shared" si="2"/>
        <v>0.62916666666666665</v>
      </c>
    </row>
    <row r="14" spans="1:13" s="27" customFormat="1">
      <c r="A14" s="26" t="s">
        <v>186</v>
      </c>
      <c r="B14" s="271">
        <v>23</v>
      </c>
      <c r="C14" s="271" t="s">
        <v>179</v>
      </c>
      <c r="D14" s="69">
        <v>2.7</v>
      </c>
      <c r="E14" s="70">
        <f t="shared" si="3"/>
        <v>14.900000000000002</v>
      </c>
      <c r="F14" s="69">
        <v>2.7</v>
      </c>
      <c r="G14" s="70">
        <f t="shared" si="0"/>
        <v>16.900000000000002</v>
      </c>
      <c r="H14" s="75">
        <v>2.0833333333333333E-3</v>
      </c>
      <c r="I14" s="75">
        <v>2.0833333333333333E-3</v>
      </c>
      <c r="J14" s="45">
        <f t="shared" ref="J14" si="8">J13+$H14</f>
        <v>0.29513888888888884</v>
      </c>
      <c r="K14" s="30">
        <f t="shared" si="2"/>
        <v>0.58958333333333324</v>
      </c>
      <c r="L14" s="31">
        <f t="shared" si="2"/>
        <v>0.63124999999999998</v>
      </c>
    </row>
    <row r="15" spans="1:13" s="27" customFormat="1">
      <c r="A15" s="26" t="s">
        <v>10</v>
      </c>
      <c r="B15" s="271">
        <v>24</v>
      </c>
      <c r="C15" s="271" t="s">
        <v>179</v>
      </c>
      <c r="D15" s="69">
        <v>1.2</v>
      </c>
      <c r="E15" s="70">
        <f t="shared" si="3"/>
        <v>16.100000000000001</v>
      </c>
      <c r="F15" s="69">
        <v>1.2</v>
      </c>
      <c r="G15" s="70">
        <f t="shared" si="0"/>
        <v>18.100000000000001</v>
      </c>
      <c r="H15" s="75">
        <v>1.3888888888888889E-3</v>
      </c>
      <c r="I15" s="75">
        <v>1.3888888888888889E-3</v>
      </c>
      <c r="J15" s="45">
        <f t="shared" ref="J15" si="9">J14+$H15</f>
        <v>0.29652777777777772</v>
      </c>
      <c r="K15" s="30">
        <f t="shared" si="2"/>
        <v>0.59097222222222212</v>
      </c>
      <c r="L15" s="31">
        <f t="shared" si="2"/>
        <v>0.63263888888888886</v>
      </c>
    </row>
    <row r="16" spans="1:13" s="37" customFormat="1">
      <c r="A16" s="32" t="s">
        <v>254</v>
      </c>
      <c r="B16" s="270">
        <v>111</v>
      </c>
      <c r="C16" s="270" t="s">
        <v>246</v>
      </c>
      <c r="D16" s="67">
        <v>4.2</v>
      </c>
      <c r="E16" s="68">
        <f t="shared" si="3"/>
        <v>20.3</v>
      </c>
      <c r="F16" s="67">
        <v>4.2</v>
      </c>
      <c r="G16" s="68">
        <f t="shared" si="0"/>
        <v>22.3</v>
      </c>
      <c r="H16" s="74">
        <v>3.472222222222222E-3</v>
      </c>
      <c r="I16" s="74">
        <v>3.472222222222222E-3</v>
      </c>
      <c r="J16" s="44">
        <f t="shared" ref="J16" si="10">J15+$H16</f>
        <v>0.29999999999999993</v>
      </c>
      <c r="K16" s="39">
        <f t="shared" si="2"/>
        <v>0.59444444444444433</v>
      </c>
      <c r="L16" s="40">
        <f t="shared" si="2"/>
        <v>0.63611111111111107</v>
      </c>
    </row>
    <row r="17" spans="1:15" s="27" customFormat="1">
      <c r="A17" s="26" t="s">
        <v>10</v>
      </c>
      <c r="B17" s="271">
        <v>39</v>
      </c>
      <c r="C17" s="271" t="s">
        <v>246</v>
      </c>
      <c r="D17" s="69">
        <v>4.2</v>
      </c>
      <c r="E17" s="70">
        <f t="shared" si="3"/>
        <v>24.5</v>
      </c>
      <c r="F17" s="69">
        <v>4.2</v>
      </c>
      <c r="G17" s="70">
        <f t="shared" si="0"/>
        <v>26.5</v>
      </c>
      <c r="H17" s="75">
        <v>3.472222222222222E-3</v>
      </c>
      <c r="I17" s="75">
        <v>3.472222222222222E-3</v>
      </c>
      <c r="J17" s="45">
        <f t="shared" ref="J17" si="11">J16+$H17</f>
        <v>0.30347222222222214</v>
      </c>
      <c r="K17" s="30">
        <f t="shared" si="2"/>
        <v>0.59791666666666654</v>
      </c>
      <c r="L17" s="31">
        <f t="shared" si="2"/>
        <v>0.63958333333333328</v>
      </c>
    </row>
    <row r="18" spans="1:15" s="27" customFormat="1">
      <c r="A18" s="62" t="s">
        <v>252</v>
      </c>
      <c r="B18" s="271">
        <v>40</v>
      </c>
      <c r="C18" s="271" t="s">
        <v>246</v>
      </c>
      <c r="D18" s="71">
        <v>2.1</v>
      </c>
      <c r="E18" s="70">
        <f t="shared" si="3"/>
        <v>26.6</v>
      </c>
      <c r="F18" s="71">
        <v>2.1</v>
      </c>
      <c r="G18" s="70">
        <f t="shared" si="0"/>
        <v>28.6</v>
      </c>
      <c r="H18" s="280">
        <v>2.0833333333333333E-3</v>
      </c>
      <c r="I18" s="280">
        <v>2.0833333333333333E-3</v>
      </c>
      <c r="J18" s="45">
        <f t="shared" ref="J18" si="12">J17+$H18</f>
        <v>0.30555555555555547</v>
      </c>
      <c r="K18" s="30">
        <f t="shared" si="2"/>
        <v>0.59999999999999987</v>
      </c>
      <c r="L18" s="281">
        <f t="shared" si="2"/>
        <v>0.64166666666666661</v>
      </c>
    </row>
    <row r="19" spans="1:15" s="27" customFormat="1">
      <c r="A19" s="62" t="s">
        <v>251</v>
      </c>
      <c r="B19" s="271">
        <v>41</v>
      </c>
      <c r="C19" s="271" t="s">
        <v>246</v>
      </c>
      <c r="D19" s="71">
        <v>0.8</v>
      </c>
      <c r="E19" s="70">
        <f t="shared" si="3"/>
        <v>27.400000000000002</v>
      </c>
      <c r="F19" s="71">
        <v>0.8</v>
      </c>
      <c r="G19" s="70">
        <f t="shared" si="0"/>
        <v>29.400000000000002</v>
      </c>
      <c r="H19" s="280">
        <v>6.9444444444444447E-4</v>
      </c>
      <c r="I19" s="280">
        <v>6.9444444444444447E-4</v>
      </c>
      <c r="J19" s="45">
        <f t="shared" ref="J19" si="13">J18+$H19</f>
        <v>0.30624999999999991</v>
      </c>
      <c r="K19" s="30">
        <f t="shared" si="2"/>
        <v>0.60069444444444431</v>
      </c>
      <c r="L19" s="281">
        <f t="shared" si="2"/>
        <v>0.64236111111111105</v>
      </c>
    </row>
    <row r="20" spans="1:15" s="37" customFormat="1">
      <c r="A20" s="24" t="s">
        <v>298</v>
      </c>
      <c r="B20" s="270">
        <v>13</v>
      </c>
      <c r="C20" s="270" t="s">
        <v>179</v>
      </c>
      <c r="D20" s="244">
        <v>2.2000000000000002</v>
      </c>
      <c r="E20" s="68">
        <f t="shared" si="3"/>
        <v>29.6</v>
      </c>
      <c r="F20" s="244" t="s">
        <v>187</v>
      </c>
      <c r="G20" s="68" t="s">
        <v>187</v>
      </c>
      <c r="H20" s="245">
        <v>2.7777777777777779E-3</v>
      </c>
      <c r="I20" s="245" t="s">
        <v>187</v>
      </c>
      <c r="J20" s="44">
        <f t="shared" ref="J20" si="14">J19+$H20</f>
        <v>0.30902777777777768</v>
      </c>
      <c r="K20" s="246" t="s">
        <v>187</v>
      </c>
      <c r="L20" s="155" t="s">
        <v>187</v>
      </c>
    </row>
    <row r="21" spans="1:15" s="37" customFormat="1">
      <c r="A21" s="46" t="s">
        <v>7</v>
      </c>
      <c r="B21" s="271"/>
      <c r="C21" s="271"/>
      <c r="D21" s="72">
        <v>2</v>
      </c>
      <c r="E21" s="68">
        <f t="shared" ref="E21" si="15">E20+D21</f>
        <v>31.6</v>
      </c>
      <c r="F21" s="72">
        <v>2.2000000000000002</v>
      </c>
      <c r="G21" s="68">
        <f>G19+F21</f>
        <v>31.6</v>
      </c>
      <c r="H21" s="76">
        <v>2.7777777777777779E-3</v>
      </c>
      <c r="I21" s="76">
        <v>2.0833333333333333E-3</v>
      </c>
      <c r="J21" s="44">
        <f t="shared" ref="J21" si="16">J20+$H21</f>
        <v>0.31180555555555545</v>
      </c>
      <c r="K21" s="56">
        <f>K19+$I21</f>
        <v>0.60277777777777763</v>
      </c>
      <c r="L21" s="243">
        <f>L19+$I21</f>
        <v>0.64444444444444438</v>
      </c>
      <c r="M21" s="27"/>
      <c r="N21" s="27"/>
    </row>
    <row r="22" spans="1:15">
      <c r="A22" s="78" t="s">
        <v>64</v>
      </c>
      <c r="B22" s="252"/>
      <c r="C22" s="252"/>
      <c r="D22" s="79" t="s">
        <v>65</v>
      </c>
      <c r="E22" s="80">
        <v>31.6</v>
      </c>
      <c r="F22" s="79" t="s">
        <v>65</v>
      </c>
      <c r="G22" s="80">
        <v>31.6</v>
      </c>
      <c r="H22" s="88">
        <v>21.6</v>
      </c>
      <c r="I22" s="88">
        <v>21.6</v>
      </c>
      <c r="J22" s="81">
        <v>31.6</v>
      </c>
      <c r="K22" s="82">
        <v>31.6</v>
      </c>
      <c r="L22" s="83">
        <v>31.6</v>
      </c>
      <c r="M22" s="27"/>
      <c r="N22" s="27"/>
    </row>
    <row r="23" spans="1:15" s="27" customFormat="1">
      <c r="B23" s="28"/>
      <c r="C23" s="28"/>
      <c r="D23" s="47"/>
      <c r="E23" s="47"/>
      <c r="F23" s="47"/>
      <c r="G23" s="47"/>
      <c r="H23" s="41"/>
      <c r="I23" s="41"/>
      <c r="J23" s="41"/>
      <c r="K23" s="41"/>
      <c r="L23" s="41"/>
      <c r="O23" s="28"/>
    </row>
    <row r="24" spans="1:15" s="27" customFormat="1">
      <c r="A24" s="284" t="s">
        <v>66</v>
      </c>
      <c r="B24" s="285"/>
      <c r="C24" s="286"/>
      <c r="D24" s="85" t="s">
        <v>0</v>
      </c>
      <c r="E24" s="86"/>
      <c r="F24" s="47"/>
      <c r="G24" s="47"/>
      <c r="H24" s="28"/>
      <c r="I24" s="28"/>
      <c r="J24" s="28"/>
      <c r="K24" s="28"/>
      <c r="L24" s="28"/>
      <c r="M24" s="28"/>
      <c r="N24" s="28"/>
      <c r="O24" s="28"/>
    </row>
    <row r="25" spans="1:15" s="27" customFormat="1">
      <c r="A25" s="287" t="s">
        <v>67</v>
      </c>
      <c r="B25" s="288"/>
      <c r="C25" s="289"/>
      <c r="D25" s="85">
        <f>SUM(J22:N22)</f>
        <v>94.800000000000011</v>
      </c>
      <c r="E25" s="86"/>
      <c r="F25" s="47"/>
      <c r="G25" s="47"/>
      <c r="H25" s="28"/>
      <c r="I25" s="28"/>
      <c r="J25" s="28"/>
      <c r="K25" s="28"/>
      <c r="L25" s="28"/>
      <c r="M25" s="28"/>
      <c r="N25" s="28"/>
      <c r="O25" s="28"/>
    </row>
    <row r="26" spans="1:15" s="27" customFormat="1">
      <c r="A26" s="28"/>
      <c r="B26" s="28"/>
      <c r="C26" s="28"/>
      <c r="D26" s="28"/>
      <c r="E26" s="28"/>
      <c r="F26" s="47"/>
      <c r="G26" s="47"/>
      <c r="H26" s="28"/>
      <c r="I26" s="28"/>
      <c r="J26" s="28"/>
      <c r="K26" s="28"/>
      <c r="L26" s="28"/>
      <c r="M26" s="28"/>
      <c r="N26" s="28"/>
      <c r="O26" s="28"/>
    </row>
    <row r="27" spans="1:15" s="27" customFormat="1">
      <c r="A27" s="27" t="s">
        <v>72</v>
      </c>
      <c r="B27" s="28"/>
      <c r="C27" s="28"/>
      <c r="D27" s="47"/>
      <c r="E27" s="47"/>
      <c r="F27" s="47"/>
      <c r="G27" s="47"/>
      <c r="H27" s="28"/>
      <c r="I27" s="28"/>
      <c r="J27" s="28"/>
      <c r="K27" s="28"/>
      <c r="L27" s="28"/>
      <c r="M27" s="28"/>
      <c r="N27" s="28"/>
      <c r="O27" s="28"/>
    </row>
    <row r="28" spans="1:15" s="27" customFormat="1">
      <c r="B28" s="28"/>
      <c r="C28" s="28"/>
      <c r="D28" s="47"/>
      <c r="E28" s="47"/>
      <c r="F28" s="47"/>
      <c r="G28" s="47"/>
      <c r="H28" s="28"/>
      <c r="I28" s="28"/>
      <c r="J28" s="28"/>
      <c r="K28" s="28"/>
      <c r="L28" s="28"/>
      <c r="M28" s="28"/>
    </row>
    <row r="29" spans="1:15" s="27" customFormat="1">
      <c r="B29" s="28"/>
      <c r="C29" s="28"/>
      <c r="D29" s="47"/>
      <c r="E29" s="47"/>
      <c r="F29" s="47"/>
      <c r="G29" s="47"/>
      <c r="H29" s="28"/>
      <c r="I29" s="28"/>
      <c r="J29" s="28"/>
      <c r="K29" s="28"/>
      <c r="L29" s="28"/>
      <c r="M29" s="28"/>
    </row>
    <row r="30" spans="1:15" s="27" customFormat="1">
      <c r="B30" s="28"/>
      <c r="C30" s="28"/>
      <c r="D30" s="47"/>
      <c r="E30" s="47"/>
      <c r="F30" s="47"/>
      <c r="G30" s="47"/>
      <c r="H30" s="28"/>
      <c r="I30" s="28"/>
      <c r="J30" s="28"/>
      <c r="K30" s="28"/>
      <c r="L30" s="28"/>
      <c r="M30" s="28"/>
    </row>
    <row r="31" spans="1:15" s="27" customFormat="1">
      <c r="B31" s="28"/>
      <c r="C31" s="28"/>
      <c r="D31" s="47"/>
      <c r="E31" s="47"/>
      <c r="F31" s="47"/>
      <c r="G31" s="47"/>
      <c r="H31" s="28"/>
      <c r="I31" s="28"/>
      <c r="J31" s="28"/>
      <c r="K31" s="28"/>
      <c r="L31" s="28"/>
      <c r="M31" s="28"/>
    </row>
    <row r="32" spans="1:15" s="27" customFormat="1">
      <c r="B32" s="28"/>
      <c r="C32" s="28"/>
      <c r="D32" s="47"/>
      <c r="E32" s="47"/>
      <c r="F32" s="47"/>
      <c r="G32" s="47"/>
      <c r="H32" s="28"/>
      <c r="I32" s="28"/>
      <c r="J32" s="28"/>
      <c r="K32" s="28"/>
      <c r="L32" s="28"/>
      <c r="M32" s="28"/>
    </row>
    <row r="33" spans="2:13" s="27" customFormat="1">
      <c r="B33" s="28"/>
      <c r="C33" s="28"/>
      <c r="D33" s="47"/>
      <c r="E33" s="47"/>
      <c r="F33" s="47"/>
      <c r="G33" s="47"/>
      <c r="H33" s="28"/>
      <c r="I33" s="28"/>
      <c r="J33" s="28"/>
      <c r="K33" s="28"/>
      <c r="L33" s="28"/>
      <c r="M33" s="28"/>
    </row>
    <row r="34" spans="2:13" s="27" customFormat="1">
      <c r="B34" s="28"/>
      <c r="C34" s="28"/>
      <c r="D34" s="47"/>
      <c r="E34" s="47"/>
      <c r="F34" s="47"/>
      <c r="G34" s="47"/>
      <c r="H34" s="28"/>
      <c r="I34" s="28"/>
      <c r="J34" s="28"/>
      <c r="K34" s="28"/>
      <c r="L34" s="28"/>
      <c r="M34" s="28"/>
    </row>
    <row r="35" spans="2:13" s="27" customFormat="1">
      <c r="B35" s="28"/>
      <c r="C35" s="28"/>
      <c r="D35" s="47"/>
      <c r="E35" s="47"/>
      <c r="F35" s="47"/>
      <c r="G35" s="47"/>
      <c r="H35" s="28"/>
      <c r="I35" s="28"/>
      <c r="J35" s="28"/>
      <c r="K35" s="28"/>
      <c r="L35" s="28"/>
      <c r="M35" s="28"/>
    </row>
    <row r="36" spans="2:13" s="27" customFormat="1">
      <c r="B36" s="28"/>
      <c r="C36" s="28"/>
      <c r="D36" s="47"/>
      <c r="E36" s="47"/>
      <c r="F36" s="47"/>
      <c r="G36" s="47"/>
      <c r="H36" s="28"/>
      <c r="I36" s="28"/>
      <c r="J36" s="28"/>
      <c r="K36" s="28"/>
      <c r="L36" s="28"/>
      <c r="M36" s="28"/>
    </row>
    <row r="37" spans="2:13" s="27" customFormat="1">
      <c r="B37" s="28"/>
      <c r="C37" s="28"/>
      <c r="D37" s="47"/>
      <c r="E37" s="47"/>
      <c r="F37" s="47"/>
      <c r="G37" s="47"/>
      <c r="H37" s="28"/>
      <c r="I37" s="28"/>
      <c r="J37" s="28"/>
      <c r="K37" s="28"/>
      <c r="L37" s="28"/>
      <c r="M37" s="28"/>
    </row>
    <row r="38" spans="2:13" s="27" customFormat="1">
      <c r="B38" s="28"/>
      <c r="C38" s="28"/>
      <c r="D38" s="47"/>
      <c r="E38" s="47"/>
      <c r="F38" s="47"/>
      <c r="G38" s="47"/>
      <c r="H38" s="28"/>
      <c r="I38" s="28"/>
      <c r="J38" s="28"/>
      <c r="K38" s="28"/>
      <c r="L38" s="28"/>
      <c r="M38" s="28"/>
    </row>
    <row r="39" spans="2:13" s="27" customFormat="1">
      <c r="B39" s="28"/>
      <c r="C39" s="28"/>
      <c r="D39" s="47"/>
      <c r="E39" s="47"/>
      <c r="F39" s="47"/>
      <c r="G39" s="47"/>
      <c r="H39" s="28"/>
      <c r="I39" s="28"/>
      <c r="J39" s="28"/>
      <c r="K39" s="28"/>
      <c r="L39" s="28"/>
      <c r="M39" s="28"/>
    </row>
    <row r="40" spans="2:13" s="27" customFormat="1">
      <c r="B40" s="28"/>
      <c r="C40" s="28"/>
      <c r="D40" s="47"/>
      <c r="E40" s="47"/>
      <c r="F40" s="47"/>
      <c r="G40" s="47"/>
      <c r="H40" s="28"/>
      <c r="I40" s="28"/>
      <c r="J40" s="28"/>
      <c r="K40" s="28"/>
      <c r="L40" s="28"/>
      <c r="M40" s="28"/>
    </row>
    <row r="41" spans="2:13" s="27" customFormat="1">
      <c r="B41" s="28"/>
      <c r="C41" s="28"/>
      <c r="D41" s="47"/>
      <c r="E41" s="47"/>
      <c r="F41" s="47"/>
      <c r="G41" s="47"/>
      <c r="H41" s="28"/>
      <c r="I41" s="28"/>
      <c r="J41" s="28"/>
      <c r="K41" s="28"/>
      <c r="L41" s="28"/>
      <c r="M41" s="28"/>
    </row>
    <row r="42" spans="2:13" s="27" customFormat="1">
      <c r="B42" s="28"/>
      <c r="C42" s="28"/>
      <c r="D42" s="47"/>
      <c r="E42" s="47"/>
      <c r="F42" s="47"/>
      <c r="G42" s="47"/>
      <c r="H42" s="28"/>
      <c r="I42" s="28"/>
      <c r="J42" s="28"/>
      <c r="K42" s="28"/>
      <c r="L42" s="28"/>
      <c r="M42" s="28"/>
    </row>
    <row r="43" spans="2:13" s="27" customFormat="1">
      <c r="B43" s="28"/>
      <c r="C43" s="28"/>
      <c r="D43" s="47"/>
      <c r="E43" s="47"/>
      <c r="F43" s="47"/>
      <c r="G43" s="47"/>
      <c r="H43" s="28"/>
      <c r="I43" s="28"/>
      <c r="J43" s="28"/>
      <c r="K43" s="28"/>
      <c r="L43" s="28"/>
      <c r="M43" s="28"/>
    </row>
    <row r="44" spans="2:13" s="27" customFormat="1">
      <c r="B44" s="28"/>
      <c r="C44" s="28"/>
      <c r="D44" s="47"/>
      <c r="E44" s="47"/>
      <c r="F44" s="47"/>
      <c r="G44" s="47"/>
      <c r="H44" s="28"/>
      <c r="I44" s="28"/>
      <c r="J44" s="28"/>
      <c r="K44" s="28"/>
      <c r="L44" s="28"/>
      <c r="M44" s="28"/>
    </row>
    <row r="45" spans="2:13" s="27" customFormat="1">
      <c r="B45" s="28"/>
      <c r="C45" s="28"/>
      <c r="D45" s="47"/>
      <c r="E45" s="47"/>
      <c r="F45" s="47"/>
      <c r="G45" s="47"/>
      <c r="H45" s="28"/>
      <c r="I45" s="28"/>
      <c r="J45" s="28"/>
      <c r="K45" s="28"/>
      <c r="L45" s="28"/>
      <c r="M45" s="28"/>
    </row>
    <row r="46" spans="2:13" s="27" customFormat="1">
      <c r="B46" s="28"/>
      <c r="C46" s="28"/>
      <c r="D46" s="47"/>
      <c r="E46" s="47"/>
      <c r="F46" s="47"/>
      <c r="G46" s="47"/>
      <c r="H46" s="28"/>
      <c r="I46" s="28"/>
      <c r="J46" s="28"/>
      <c r="K46" s="28"/>
      <c r="L46" s="28"/>
      <c r="M46" s="28"/>
    </row>
    <row r="47" spans="2:13" s="27" customFormat="1">
      <c r="B47" s="28"/>
      <c r="C47" s="28"/>
      <c r="D47" s="47"/>
      <c r="E47" s="47"/>
      <c r="F47" s="47"/>
      <c r="G47" s="47"/>
      <c r="H47" s="28"/>
      <c r="I47" s="28"/>
      <c r="J47" s="28"/>
      <c r="K47" s="28"/>
      <c r="L47" s="28"/>
      <c r="M47" s="28"/>
    </row>
    <row r="48" spans="2:13" s="27" customFormat="1">
      <c r="B48" s="28"/>
      <c r="C48" s="28"/>
      <c r="D48" s="47"/>
      <c r="E48" s="47"/>
      <c r="F48" s="47"/>
      <c r="G48" s="47"/>
      <c r="H48" s="28"/>
      <c r="I48" s="28"/>
      <c r="J48" s="28"/>
      <c r="K48" s="28"/>
      <c r="L48" s="28"/>
      <c r="M48" s="28"/>
    </row>
    <row r="49" spans="2:13" s="27" customFormat="1">
      <c r="B49" s="28"/>
      <c r="C49" s="28"/>
      <c r="D49" s="47"/>
      <c r="E49" s="47"/>
      <c r="F49" s="47"/>
      <c r="G49" s="47"/>
      <c r="H49" s="28"/>
      <c r="I49" s="28"/>
      <c r="J49" s="28"/>
      <c r="K49" s="28"/>
      <c r="L49" s="28"/>
      <c r="M49" s="28"/>
    </row>
    <row r="50" spans="2:13" s="27" customFormat="1">
      <c r="B50" s="28"/>
      <c r="C50" s="28"/>
      <c r="D50" s="47"/>
      <c r="E50" s="47"/>
      <c r="F50" s="47"/>
      <c r="G50" s="47"/>
      <c r="H50" s="28"/>
      <c r="I50" s="28"/>
      <c r="J50" s="28"/>
      <c r="K50" s="28"/>
      <c r="L50" s="28"/>
      <c r="M50" s="28"/>
    </row>
    <row r="51" spans="2:13" s="27" customFormat="1">
      <c r="B51" s="28"/>
      <c r="C51" s="28"/>
      <c r="D51" s="47"/>
      <c r="E51" s="47"/>
      <c r="F51" s="47"/>
      <c r="G51" s="47"/>
      <c r="H51" s="28"/>
      <c r="I51" s="28"/>
      <c r="J51" s="28"/>
      <c r="K51" s="28"/>
      <c r="L51" s="28"/>
      <c r="M51" s="28"/>
    </row>
    <row r="52" spans="2:13" s="27" customFormat="1">
      <c r="B52" s="28"/>
      <c r="C52" s="28"/>
      <c r="D52" s="47"/>
      <c r="E52" s="47"/>
      <c r="F52" s="47"/>
      <c r="G52" s="47"/>
      <c r="H52" s="28"/>
      <c r="I52" s="28"/>
      <c r="J52" s="28"/>
      <c r="K52" s="28"/>
      <c r="L52" s="28"/>
      <c r="M52" s="28"/>
    </row>
    <row r="53" spans="2:13" s="27" customFormat="1">
      <c r="B53" s="28"/>
      <c r="C53" s="28"/>
      <c r="D53" s="47"/>
      <c r="E53" s="47"/>
      <c r="F53" s="47"/>
      <c r="G53" s="47"/>
      <c r="H53" s="28"/>
      <c r="I53" s="28"/>
      <c r="J53" s="28"/>
      <c r="K53" s="28"/>
      <c r="L53" s="28"/>
      <c r="M53" s="28"/>
    </row>
    <row r="54" spans="2:13" s="27" customFormat="1">
      <c r="B54" s="28"/>
      <c r="C54" s="28"/>
      <c r="D54" s="47"/>
      <c r="E54" s="47"/>
      <c r="F54" s="47"/>
      <c r="G54" s="47"/>
      <c r="H54" s="28"/>
      <c r="I54" s="28"/>
      <c r="J54" s="28"/>
      <c r="K54" s="28"/>
      <c r="L54" s="28"/>
      <c r="M54" s="28"/>
    </row>
    <row r="55" spans="2:13" s="27" customFormat="1">
      <c r="B55" s="28"/>
      <c r="C55" s="28"/>
      <c r="D55" s="47"/>
      <c r="E55" s="47"/>
      <c r="F55" s="47"/>
      <c r="G55" s="47"/>
      <c r="H55" s="28"/>
      <c r="I55" s="28"/>
      <c r="J55" s="28"/>
      <c r="K55" s="28"/>
      <c r="L55" s="28"/>
      <c r="M55" s="28"/>
    </row>
    <row r="56" spans="2:13" s="27" customFormat="1">
      <c r="B56" s="28"/>
      <c r="C56" s="28"/>
      <c r="D56" s="47"/>
      <c r="E56" s="47"/>
      <c r="F56" s="47"/>
      <c r="G56" s="47"/>
      <c r="H56" s="28"/>
      <c r="I56" s="28"/>
      <c r="J56" s="28"/>
      <c r="K56" s="28"/>
      <c r="L56" s="28"/>
      <c r="M56" s="28"/>
    </row>
    <row r="57" spans="2:13" s="27" customFormat="1">
      <c r="B57" s="28"/>
      <c r="C57" s="28"/>
      <c r="D57" s="47"/>
      <c r="E57" s="47"/>
      <c r="F57" s="47"/>
      <c r="G57" s="47"/>
      <c r="H57" s="28"/>
      <c r="I57" s="28"/>
      <c r="J57" s="28"/>
      <c r="K57" s="28"/>
      <c r="L57" s="28"/>
      <c r="M57" s="28"/>
    </row>
    <row r="58" spans="2:13" s="27" customFormat="1">
      <c r="B58" s="28"/>
      <c r="C58" s="28"/>
      <c r="D58" s="47"/>
      <c r="E58" s="47"/>
      <c r="F58" s="47"/>
      <c r="G58" s="47"/>
      <c r="H58" s="28"/>
      <c r="I58" s="28"/>
      <c r="J58" s="28"/>
      <c r="K58" s="28"/>
      <c r="L58" s="28"/>
      <c r="M58" s="28"/>
    </row>
    <row r="59" spans="2:13" s="27" customFormat="1">
      <c r="B59" s="28"/>
      <c r="C59" s="28"/>
      <c r="D59" s="47"/>
      <c r="E59" s="47"/>
      <c r="F59" s="47"/>
      <c r="G59" s="47"/>
      <c r="H59" s="28"/>
      <c r="I59" s="28"/>
      <c r="J59" s="28"/>
      <c r="K59" s="28"/>
      <c r="L59" s="28"/>
      <c r="M59" s="28"/>
    </row>
    <row r="60" spans="2:13" s="27" customFormat="1">
      <c r="B60" s="28"/>
      <c r="C60" s="28"/>
      <c r="D60" s="47"/>
      <c r="E60" s="47"/>
      <c r="F60" s="47"/>
      <c r="G60" s="47"/>
      <c r="H60" s="28"/>
      <c r="I60" s="28"/>
      <c r="J60" s="28"/>
      <c r="K60" s="28"/>
      <c r="L60" s="28"/>
      <c r="M60" s="28"/>
    </row>
    <row r="61" spans="2:13" s="27" customFormat="1">
      <c r="B61" s="28"/>
      <c r="C61" s="28"/>
      <c r="D61" s="47"/>
      <c r="E61" s="47"/>
      <c r="F61" s="47"/>
      <c r="G61" s="47"/>
      <c r="H61" s="28"/>
      <c r="I61" s="28"/>
      <c r="J61" s="28"/>
      <c r="K61" s="28"/>
      <c r="L61" s="28"/>
      <c r="M61" s="28"/>
    </row>
    <row r="62" spans="2:13" s="27" customFormat="1">
      <c r="B62" s="28"/>
      <c r="C62" s="28"/>
      <c r="D62" s="47"/>
      <c r="E62" s="47"/>
      <c r="F62" s="47"/>
      <c r="G62" s="47"/>
      <c r="H62" s="28"/>
      <c r="I62" s="28"/>
      <c r="J62" s="28"/>
      <c r="K62" s="28"/>
      <c r="L62" s="28"/>
      <c r="M62" s="28"/>
    </row>
    <row r="63" spans="2:13" s="27" customFormat="1">
      <c r="B63" s="28"/>
      <c r="C63" s="28"/>
      <c r="D63" s="47"/>
      <c r="E63" s="47"/>
      <c r="F63" s="47"/>
      <c r="G63" s="47"/>
      <c r="H63" s="28"/>
      <c r="I63" s="28"/>
      <c r="J63" s="28"/>
      <c r="K63" s="28"/>
      <c r="L63" s="28"/>
      <c r="M63" s="28"/>
    </row>
    <row r="64" spans="2:13" s="27" customFormat="1">
      <c r="B64" s="28"/>
      <c r="C64" s="28"/>
      <c r="D64" s="47"/>
      <c r="E64" s="47"/>
      <c r="F64" s="47"/>
      <c r="G64" s="47"/>
      <c r="H64" s="28"/>
      <c r="I64" s="28"/>
      <c r="J64" s="28"/>
      <c r="K64" s="28"/>
      <c r="L64" s="28"/>
      <c r="M64" s="28"/>
    </row>
    <row r="65" spans="2:13" s="27" customFormat="1">
      <c r="B65" s="28"/>
      <c r="C65" s="28"/>
      <c r="D65" s="47"/>
      <c r="E65" s="47"/>
      <c r="F65" s="47"/>
      <c r="G65" s="47"/>
      <c r="H65" s="28"/>
      <c r="I65" s="28"/>
      <c r="J65" s="28"/>
      <c r="K65" s="28"/>
      <c r="L65" s="28"/>
      <c r="M65" s="28"/>
    </row>
    <row r="66" spans="2:13" s="27" customFormat="1">
      <c r="B66" s="28"/>
      <c r="C66" s="28"/>
      <c r="D66" s="47"/>
      <c r="E66" s="47"/>
      <c r="F66" s="47"/>
      <c r="G66" s="47"/>
      <c r="H66" s="28"/>
      <c r="I66" s="28"/>
      <c r="J66" s="28"/>
      <c r="K66" s="28"/>
      <c r="L66" s="28"/>
      <c r="M66" s="28"/>
    </row>
    <row r="67" spans="2:13" s="27" customFormat="1">
      <c r="B67" s="28"/>
      <c r="C67" s="28"/>
      <c r="D67" s="47"/>
      <c r="E67" s="47"/>
      <c r="F67" s="47"/>
      <c r="G67" s="47"/>
      <c r="H67" s="28"/>
      <c r="I67" s="28"/>
      <c r="J67" s="28"/>
      <c r="K67" s="28"/>
      <c r="L67" s="28"/>
      <c r="M67" s="28"/>
    </row>
    <row r="68" spans="2:13" s="27" customFormat="1">
      <c r="B68" s="28"/>
      <c r="C68" s="28"/>
      <c r="D68" s="47"/>
      <c r="E68" s="47"/>
      <c r="F68" s="47"/>
      <c r="G68" s="47"/>
      <c r="H68" s="28"/>
      <c r="I68" s="28"/>
      <c r="J68" s="28"/>
      <c r="K68" s="28"/>
      <c r="L68" s="28"/>
      <c r="M68" s="28"/>
    </row>
    <row r="69" spans="2:13" s="27" customFormat="1">
      <c r="B69" s="28"/>
      <c r="C69" s="28"/>
      <c r="D69" s="47"/>
      <c r="E69" s="47"/>
      <c r="F69" s="47"/>
      <c r="G69" s="47"/>
      <c r="H69" s="28"/>
      <c r="I69" s="28"/>
      <c r="J69" s="28"/>
      <c r="K69" s="28"/>
      <c r="L69" s="28"/>
      <c r="M69" s="28"/>
    </row>
    <row r="70" spans="2:13" s="27" customFormat="1">
      <c r="B70" s="28"/>
      <c r="C70" s="28"/>
      <c r="D70" s="47"/>
      <c r="E70" s="47"/>
      <c r="F70" s="47"/>
      <c r="G70" s="47"/>
      <c r="H70" s="28"/>
      <c r="I70" s="28"/>
      <c r="J70" s="28"/>
      <c r="K70" s="28"/>
      <c r="L70" s="28"/>
      <c r="M70" s="28"/>
    </row>
    <row r="71" spans="2:13" s="27" customFormat="1">
      <c r="B71" s="28"/>
      <c r="C71" s="28"/>
      <c r="D71" s="47"/>
      <c r="E71" s="47"/>
      <c r="F71" s="47"/>
      <c r="G71" s="47"/>
      <c r="H71" s="28"/>
      <c r="I71" s="28"/>
      <c r="J71" s="28"/>
      <c r="K71" s="28"/>
      <c r="L71" s="28"/>
      <c r="M71" s="28"/>
    </row>
    <row r="72" spans="2:13" s="27" customFormat="1">
      <c r="B72" s="28"/>
      <c r="C72" s="28"/>
      <c r="D72" s="47"/>
      <c r="E72" s="47"/>
      <c r="F72" s="47"/>
      <c r="G72" s="47"/>
      <c r="H72" s="28"/>
      <c r="I72" s="28"/>
      <c r="J72" s="28"/>
      <c r="K72" s="28"/>
      <c r="L72" s="28"/>
      <c r="M72" s="28"/>
    </row>
    <row r="73" spans="2:13" s="27" customFormat="1">
      <c r="B73" s="28"/>
      <c r="C73" s="28"/>
      <c r="D73" s="47"/>
      <c r="E73" s="47"/>
      <c r="F73" s="47"/>
      <c r="G73" s="47"/>
      <c r="H73" s="28"/>
      <c r="I73" s="28"/>
      <c r="J73" s="28"/>
      <c r="K73" s="28"/>
      <c r="L73" s="28"/>
      <c r="M73" s="28"/>
    </row>
    <row r="74" spans="2:13" s="27" customFormat="1">
      <c r="B74" s="28"/>
      <c r="C74" s="28"/>
      <c r="D74" s="47"/>
      <c r="E74" s="47"/>
      <c r="F74" s="47"/>
      <c r="G74" s="47"/>
      <c r="H74" s="28"/>
      <c r="I74" s="28"/>
      <c r="J74" s="28"/>
      <c r="K74" s="28"/>
      <c r="L74" s="28"/>
      <c r="M74" s="28"/>
    </row>
    <row r="75" spans="2:13" s="27" customFormat="1">
      <c r="B75" s="28"/>
      <c r="C75" s="28"/>
      <c r="D75" s="47"/>
      <c r="E75" s="47"/>
      <c r="F75" s="47"/>
      <c r="G75" s="47"/>
      <c r="H75" s="28"/>
      <c r="I75" s="28"/>
      <c r="J75" s="28"/>
      <c r="K75" s="28"/>
      <c r="L75" s="28"/>
      <c r="M75" s="28"/>
    </row>
    <row r="76" spans="2:13" s="27" customFormat="1">
      <c r="B76" s="28"/>
      <c r="C76" s="28"/>
      <c r="D76" s="47"/>
      <c r="E76" s="47"/>
      <c r="F76" s="47"/>
      <c r="G76" s="47"/>
      <c r="H76" s="28"/>
      <c r="I76" s="28"/>
      <c r="J76" s="28"/>
      <c r="K76" s="28"/>
      <c r="L76" s="28"/>
      <c r="M76" s="28"/>
    </row>
    <row r="77" spans="2:13" s="27" customFormat="1">
      <c r="B77" s="28"/>
      <c r="C77" s="28"/>
      <c r="D77" s="47"/>
      <c r="E77" s="47"/>
      <c r="F77" s="47"/>
      <c r="G77" s="47"/>
      <c r="H77" s="28"/>
      <c r="I77" s="28"/>
      <c r="J77" s="28"/>
      <c r="K77" s="28"/>
      <c r="L77" s="28"/>
      <c r="M77" s="28"/>
    </row>
    <row r="78" spans="2:13" s="27" customFormat="1">
      <c r="B78" s="28"/>
      <c r="C78" s="28"/>
      <c r="D78" s="47"/>
      <c r="E78" s="47"/>
      <c r="F78" s="47"/>
      <c r="G78" s="47"/>
      <c r="H78" s="28"/>
      <c r="I78" s="28"/>
      <c r="J78" s="28"/>
      <c r="K78" s="28"/>
      <c r="L78" s="28"/>
      <c r="M78" s="28"/>
    </row>
    <row r="79" spans="2:13" s="27" customFormat="1">
      <c r="B79" s="28"/>
      <c r="C79" s="28"/>
      <c r="D79" s="47"/>
      <c r="E79" s="47"/>
      <c r="F79" s="47"/>
      <c r="G79" s="47"/>
      <c r="H79" s="28"/>
      <c r="I79" s="28"/>
      <c r="J79" s="28"/>
      <c r="K79" s="28"/>
      <c r="L79" s="28"/>
      <c r="M79" s="28"/>
    </row>
    <row r="80" spans="2:13" s="27" customFormat="1">
      <c r="B80" s="28"/>
      <c r="C80" s="28"/>
      <c r="D80" s="47"/>
      <c r="E80" s="47"/>
      <c r="F80" s="47"/>
      <c r="G80" s="47"/>
      <c r="H80" s="28"/>
      <c r="I80" s="28"/>
      <c r="J80" s="28"/>
      <c r="K80" s="28"/>
      <c r="L80" s="28"/>
      <c r="M80" s="28"/>
    </row>
    <row r="81" spans="2:13" s="27" customFormat="1">
      <c r="B81" s="28"/>
      <c r="C81" s="28"/>
      <c r="D81" s="47"/>
      <c r="E81" s="47"/>
      <c r="F81" s="47"/>
      <c r="G81" s="47"/>
      <c r="H81" s="28"/>
      <c r="I81" s="28"/>
      <c r="J81" s="28"/>
      <c r="K81" s="28"/>
      <c r="L81" s="28"/>
      <c r="M81" s="28"/>
    </row>
    <row r="82" spans="2:13" s="27" customFormat="1">
      <c r="B82" s="28"/>
      <c r="C82" s="28"/>
      <c r="D82" s="47"/>
      <c r="E82" s="47"/>
      <c r="F82" s="47"/>
      <c r="G82" s="47"/>
      <c r="H82" s="28"/>
      <c r="I82" s="28"/>
      <c r="J82" s="28"/>
      <c r="K82" s="28"/>
      <c r="L82" s="28"/>
      <c r="M82" s="28"/>
    </row>
    <row r="83" spans="2:13" s="27" customFormat="1">
      <c r="B83" s="28"/>
      <c r="C83" s="28"/>
      <c r="D83" s="47"/>
      <c r="E83" s="47"/>
      <c r="F83" s="47"/>
      <c r="G83" s="47"/>
      <c r="H83" s="28"/>
      <c r="I83" s="28"/>
      <c r="J83" s="28"/>
      <c r="K83" s="28"/>
      <c r="L83" s="28"/>
      <c r="M83" s="28"/>
    </row>
    <row r="84" spans="2:13" s="27" customFormat="1">
      <c r="B84" s="28"/>
      <c r="C84" s="28"/>
      <c r="D84" s="47"/>
      <c r="E84" s="47"/>
      <c r="F84" s="47"/>
      <c r="G84" s="47"/>
      <c r="H84" s="28"/>
      <c r="I84" s="28"/>
      <c r="J84" s="28"/>
      <c r="K84" s="28"/>
      <c r="L84" s="28"/>
      <c r="M84" s="28"/>
    </row>
    <row r="85" spans="2:13" s="27" customFormat="1">
      <c r="B85" s="28"/>
      <c r="C85" s="28"/>
      <c r="D85" s="47"/>
      <c r="E85" s="47"/>
      <c r="F85" s="47"/>
      <c r="G85" s="47"/>
      <c r="H85" s="28"/>
      <c r="I85" s="28"/>
      <c r="J85" s="28"/>
      <c r="K85" s="28"/>
      <c r="L85" s="28"/>
      <c r="M85" s="28"/>
    </row>
    <row r="86" spans="2:13" s="27" customFormat="1">
      <c r="B86" s="28"/>
      <c r="C86" s="28"/>
      <c r="D86" s="47"/>
      <c r="E86" s="47"/>
      <c r="F86" s="47"/>
      <c r="G86" s="47"/>
      <c r="H86" s="28"/>
      <c r="I86" s="28"/>
      <c r="J86" s="28"/>
      <c r="K86" s="28"/>
      <c r="L86" s="28"/>
      <c r="M86" s="28"/>
    </row>
    <row r="87" spans="2:13" s="27" customFormat="1">
      <c r="B87" s="28"/>
      <c r="C87" s="28"/>
      <c r="D87" s="47"/>
      <c r="E87" s="47"/>
      <c r="F87" s="47"/>
      <c r="G87" s="47"/>
      <c r="H87" s="28"/>
      <c r="I87" s="28"/>
      <c r="J87" s="28"/>
      <c r="K87" s="28"/>
      <c r="L87" s="28"/>
      <c r="M87" s="28"/>
    </row>
    <row r="88" spans="2:13" s="27" customFormat="1">
      <c r="B88" s="28"/>
      <c r="C88" s="28"/>
      <c r="D88" s="47"/>
      <c r="E88" s="47"/>
      <c r="F88" s="47"/>
      <c r="G88" s="47"/>
      <c r="H88" s="28"/>
      <c r="I88" s="28"/>
      <c r="J88" s="28"/>
      <c r="K88" s="28"/>
      <c r="L88" s="28"/>
      <c r="M88" s="28"/>
    </row>
    <row r="89" spans="2:13" s="27" customFormat="1">
      <c r="B89" s="28"/>
      <c r="C89" s="28"/>
      <c r="D89" s="47"/>
      <c r="E89" s="47"/>
      <c r="F89" s="47"/>
      <c r="G89" s="47"/>
      <c r="H89" s="28"/>
      <c r="I89" s="28"/>
      <c r="J89" s="28"/>
      <c r="K89" s="28"/>
      <c r="L89" s="28"/>
      <c r="M89" s="28"/>
    </row>
    <row r="90" spans="2:13" s="27" customFormat="1">
      <c r="B90" s="28"/>
      <c r="C90" s="28"/>
      <c r="D90" s="47"/>
      <c r="E90" s="47"/>
      <c r="F90" s="47"/>
      <c r="G90" s="47"/>
      <c r="H90" s="28"/>
      <c r="I90" s="28"/>
      <c r="J90" s="28"/>
      <c r="K90" s="28"/>
      <c r="L90" s="28"/>
      <c r="M90" s="28"/>
    </row>
    <row r="91" spans="2:13" s="27" customFormat="1">
      <c r="B91" s="28"/>
      <c r="C91" s="28"/>
      <c r="D91" s="47"/>
      <c r="E91" s="47"/>
      <c r="F91" s="47"/>
      <c r="G91" s="47"/>
      <c r="H91" s="28"/>
      <c r="I91" s="28"/>
      <c r="J91" s="28"/>
      <c r="K91" s="28"/>
      <c r="L91" s="28"/>
      <c r="M91" s="28"/>
    </row>
    <row r="92" spans="2:13" s="27" customFormat="1">
      <c r="B92" s="28"/>
      <c r="C92" s="28"/>
      <c r="D92" s="47"/>
      <c r="E92" s="47"/>
      <c r="F92" s="47"/>
      <c r="G92" s="47"/>
      <c r="H92" s="28"/>
      <c r="I92" s="28"/>
      <c r="J92" s="28"/>
      <c r="K92" s="28"/>
      <c r="L92" s="28"/>
      <c r="M92" s="28"/>
    </row>
    <row r="93" spans="2:13" s="27" customFormat="1">
      <c r="B93" s="28"/>
      <c r="C93" s="28"/>
      <c r="D93" s="47"/>
      <c r="E93" s="47"/>
      <c r="F93" s="47"/>
      <c r="G93" s="47"/>
      <c r="H93" s="28"/>
      <c r="I93" s="28"/>
      <c r="J93" s="28"/>
      <c r="K93" s="28"/>
      <c r="L93" s="28"/>
      <c r="M93" s="28"/>
    </row>
    <row r="94" spans="2:13" s="27" customFormat="1">
      <c r="B94" s="28"/>
      <c r="C94" s="28"/>
      <c r="D94" s="47"/>
      <c r="E94" s="47"/>
      <c r="F94" s="47"/>
      <c r="G94" s="47"/>
      <c r="H94" s="28"/>
      <c r="I94" s="28"/>
      <c r="J94" s="28"/>
      <c r="K94" s="28"/>
      <c r="L94" s="28"/>
      <c r="M94" s="28"/>
    </row>
    <row r="95" spans="2:13" s="27" customFormat="1">
      <c r="B95" s="28"/>
      <c r="C95" s="28"/>
      <c r="D95" s="47"/>
      <c r="E95" s="47"/>
      <c r="F95" s="47"/>
      <c r="G95" s="47"/>
      <c r="H95" s="28"/>
      <c r="I95" s="28"/>
      <c r="J95" s="28"/>
      <c r="K95" s="28"/>
      <c r="L95" s="28"/>
      <c r="M95" s="28"/>
    </row>
    <row r="96" spans="2:13" s="27" customFormat="1">
      <c r="B96" s="28"/>
      <c r="C96" s="28"/>
      <c r="D96" s="47"/>
      <c r="E96" s="47"/>
      <c r="F96" s="47"/>
      <c r="G96" s="47"/>
      <c r="H96" s="28"/>
      <c r="I96" s="28"/>
      <c r="J96" s="28"/>
      <c r="K96" s="28"/>
      <c r="L96" s="28"/>
      <c r="M96" s="28"/>
    </row>
    <row r="97" spans="2:13" s="27" customFormat="1">
      <c r="B97" s="28"/>
      <c r="C97" s="28"/>
      <c r="D97" s="47"/>
      <c r="E97" s="47"/>
      <c r="F97" s="47"/>
      <c r="G97" s="47"/>
      <c r="H97" s="28"/>
      <c r="I97" s="28"/>
      <c r="J97" s="28"/>
      <c r="K97" s="28"/>
      <c r="L97" s="28"/>
      <c r="M97" s="28"/>
    </row>
    <row r="98" spans="2:13" s="27" customFormat="1">
      <c r="B98" s="28"/>
      <c r="C98" s="28"/>
      <c r="D98" s="47"/>
      <c r="E98" s="47"/>
      <c r="F98" s="47"/>
      <c r="G98" s="47"/>
      <c r="H98" s="28"/>
      <c r="I98" s="28"/>
      <c r="J98" s="28"/>
      <c r="K98" s="28"/>
      <c r="L98" s="28"/>
      <c r="M98" s="28"/>
    </row>
    <row r="99" spans="2:13" s="27" customFormat="1">
      <c r="B99" s="28"/>
      <c r="C99" s="28"/>
      <c r="D99" s="47"/>
      <c r="E99" s="47"/>
      <c r="F99" s="47"/>
      <c r="G99" s="47"/>
      <c r="H99" s="28"/>
      <c r="I99" s="28"/>
      <c r="J99" s="28"/>
      <c r="K99" s="28"/>
      <c r="L99" s="28"/>
      <c r="M99" s="28"/>
    </row>
    <row r="100" spans="2:13" s="27" customFormat="1">
      <c r="B100" s="28"/>
      <c r="C100" s="28"/>
      <c r="D100" s="47"/>
      <c r="E100" s="47"/>
      <c r="F100" s="47"/>
      <c r="G100" s="47"/>
      <c r="H100" s="28"/>
      <c r="I100" s="28"/>
      <c r="J100" s="28"/>
      <c r="K100" s="28"/>
      <c r="L100" s="28"/>
      <c r="M100" s="28"/>
    </row>
    <row r="101" spans="2:13" s="27" customFormat="1">
      <c r="B101" s="28"/>
      <c r="C101" s="28"/>
      <c r="D101" s="47"/>
      <c r="E101" s="47"/>
      <c r="F101" s="47"/>
      <c r="G101" s="47"/>
      <c r="H101" s="28"/>
      <c r="I101" s="28"/>
      <c r="J101" s="28"/>
      <c r="K101" s="28"/>
      <c r="L101" s="28"/>
      <c r="M101" s="28"/>
    </row>
    <row r="102" spans="2:13" s="27" customFormat="1">
      <c r="B102" s="28"/>
      <c r="C102" s="28"/>
      <c r="D102" s="47"/>
      <c r="E102" s="47"/>
      <c r="F102" s="47"/>
      <c r="G102" s="47"/>
      <c r="H102" s="28"/>
      <c r="I102" s="28"/>
      <c r="J102" s="28"/>
      <c r="K102" s="28"/>
      <c r="L102" s="28"/>
      <c r="M102" s="28"/>
    </row>
    <row r="103" spans="2:13" s="27" customFormat="1">
      <c r="B103" s="28"/>
      <c r="C103" s="28"/>
      <c r="D103" s="47"/>
      <c r="E103" s="47"/>
      <c r="F103" s="47"/>
      <c r="G103" s="47"/>
      <c r="H103" s="28"/>
      <c r="I103" s="28"/>
      <c r="J103" s="28"/>
      <c r="K103" s="28"/>
      <c r="L103" s="28"/>
      <c r="M103" s="28"/>
    </row>
    <row r="104" spans="2:13" s="27" customFormat="1">
      <c r="B104" s="28"/>
      <c r="C104" s="28"/>
      <c r="D104" s="47"/>
      <c r="E104" s="47"/>
      <c r="F104" s="47"/>
      <c r="G104" s="47"/>
      <c r="H104" s="28"/>
      <c r="I104" s="28"/>
      <c r="J104" s="28"/>
      <c r="K104" s="28"/>
      <c r="L104" s="28"/>
      <c r="M104" s="28"/>
    </row>
    <row r="105" spans="2:13" s="27" customFormat="1">
      <c r="B105" s="28"/>
      <c r="C105" s="28"/>
      <c r="D105" s="47"/>
      <c r="E105" s="47"/>
      <c r="F105" s="47"/>
      <c r="G105" s="47"/>
      <c r="H105" s="28"/>
      <c r="I105" s="28"/>
      <c r="J105" s="28"/>
      <c r="K105" s="28"/>
      <c r="L105" s="28"/>
      <c r="M105" s="28"/>
    </row>
    <row r="106" spans="2:13" s="27" customFormat="1">
      <c r="B106" s="28"/>
      <c r="C106" s="28"/>
      <c r="D106" s="47"/>
      <c r="E106" s="47"/>
      <c r="F106" s="47"/>
      <c r="G106" s="47"/>
      <c r="H106" s="28"/>
      <c r="I106" s="28"/>
      <c r="J106" s="28"/>
      <c r="K106" s="28"/>
      <c r="L106" s="28"/>
      <c r="M106" s="28"/>
    </row>
    <row r="107" spans="2:13" s="27" customFormat="1">
      <c r="B107" s="28"/>
      <c r="C107" s="28"/>
      <c r="D107" s="47"/>
      <c r="E107" s="47"/>
      <c r="F107" s="47"/>
      <c r="G107" s="47"/>
      <c r="H107" s="28"/>
      <c r="I107" s="28"/>
      <c r="J107" s="28"/>
      <c r="K107" s="28"/>
      <c r="L107" s="28"/>
      <c r="M107" s="28"/>
    </row>
    <row r="108" spans="2:13" s="27" customFormat="1">
      <c r="B108" s="28"/>
      <c r="C108" s="28"/>
      <c r="D108" s="47"/>
      <c r="E108" s="47"/>
      <c r="F108" s="47"/>
      <c r="G108" s="47"/>
      <c r="H108" s="28"/>
      <c r="I108" s="28"/>
      <c r="J108" s="28"/>
      <c r="K108" s="28"/>
      <c r="L108" s="28"/>
      <c r="M108" s="28"/>
    </row>
    <row r="109" spans="2:13" s="27" customFormat="1">
      <c r="B109" s="28"/>
      <c r="C109" s="28"/>
      <c r="D109" s="47"/>
      <c r="E109" s="47"/>
      <c r="F109" s="47"/>
      <c r="G109" s="47"/>
      <c r="H109" s="28"/>
      <c r="I109" s="28"/>
      <c r="J109" s="28"/>
      <c r="K109" s="28"/>
      <c r="L109" s="28"/>
      <c r="M109" s="28"/>
    </row>
    <row r="110" spans="2:13" s="27" customFormat="1">
      <c r="B110" s="28"/>
      <c r="C110" s="28"/>
      <c r="D110" s="47"/>
      <c r="E110" s="47"/>
      <c r="F110" s="47"/>
      <c r="G110" s="47"/>
      <c r="H110" s="28"/>
      <c r="I110" s="28"/>
      <c r="J110" s="28"/>
      <c r="K110" s="28"/>
      <c r="L110" s="28"/>
      <c r="M110" s="28"/>
    </row>
    <row r="111" spans="2:13" s="27" customFormat="1">
      <c r="B111" s="28"/>
      <c r="C111" s="28"/>
      <c r="D111" s="47"/>
      <c r="E111" s="47"/>
      <c r="F111" s="47"/>
      <c r="G111" s="47"/>
      <c r="H111" s="28"/>
      <c r="I111" s="28"/>
      <c r="J111" s="28"/>
      <c r="K111" s="28"/>
      <c r="L111" s="28"/>
      <c r="M111" s="28"/>
    </row>
    <row r="112" spans="2:13" s="27" customFormat="1">
      <c r="B112" s="28"/>
      <c r="C112" s="28"/>
      <c r="D112" s="47"/>
      <c r="E112" s="47"/>
      <c r="F112" s="47"/>
      <c r="G112" s="47"/>
      <c r="H112" s="28"/>
      <c r="I112" s="28"/>
      <c r="J112" s="28"/>
      <c r="K112" s="28"/>
      <c r="L112" s="28"/>
      <c r="M112" s="28"/>
    </row>
    <row r="113" spans="2:13" s="27" customFormat="1">
      <c r="B113" s="28"/>
      <c r="C113" s="28"/>
      <c r="D113" s="47"/>
      <c r="E113" s="47"/>
      <c r="F113" s="47"/>
      <c r="G113" s="47"/>
      <c r="H113" s="28"/>
      <c r="I113" s="28"/>
      <c r="J113" s="28"/>
      <c r="K113" s="28"/>
      <c r="L113" s="28"/>
      <c r="M113" s="28"/>
    </row>
    <row r="114" spans="2:13" s="27" customFormat="1">
      <c r="B114" s="28"/>
      <c r="C114" s="28"/>
      <c r="D114" s="47"/>
      <c r="E114" s="47"/>
      <c r="F114" s="47"/>
      <c r="G114" s="47"/>
      <c r="H114" s="28"/>
      <c r="I114" s="28"/>
      <c r="J114" s="28"/>
      <c r="K114" s="28"/>
      <c r="L114" s="28"/>
      <c r="M114" s="28"/>
    </row>
    <row r="115" spans="2:13" s="27" customFormat="1">
      <c r="B115" s="28"/>
      <c r="C115" s="28"/>
      <c r="D115" s="47"/>
      <c r="E115" s="47"/>
      <c r="F115" s="47"/>
      <c r="G115" s="47"/>
      <c r="H115" s="28"/>
      <c r="I115" s="28"/>
      <c r="J115" s="28"/>
      <c r="K115" s="28"/>
      <c r="L115" s="28"/>
      <c r="M115" s="28"/>
    </row>
    <row r="116" spans="2:13" s="27" customFormat="1">
      <c r="B116" s="28"/>
      <c r="C116" s="28"/>
      <c r="D116" s="47"/>
      <c r="E116" s="47"/>
      <c r="F116" s="47"/>
      <c r="G116" s="47"/>
      <c r="H116" s="28"/>
      <c r="I116" s="28"/>
      <c r="J116" s="28"/>
      <c r="K116" s="28"/>
      <c r="L116" s="28"/>
      <c r="M116" s="28"/>
    </row>
    <row r="117" spans="2:13" s="27" customFormat="1">
      <c r="B117" s="28"/>
      <c r="C117" s="28"/>
      <c r="D117" s="47"/>
      <c r="E117" s="47"/>
      <c r="F117" s="47"/>
      <c r="G117" s="47"/>
      <c r="H117" s="28"/>
      <c r="I117" s="28"/>
      <c r="J117" s="28"/>
      <c r="K117" s="28"/>
      <c r="L117" s="28"/>
      <c r="M117" s="28"/>
    </row>
    <row r="118" spans="2:13" s="27" customFormat="1">
      <c r="B118" s="28"/>
      <c r="C118" s="28"/>
      <c r="D118" s="47"/>
      <c r="E118" s="47"/>
      <c r="F118" s="47"/>
      <c r="G118" s="47"/>
      <c r="H118" s="28"/>
      <c r="I118" s="28"/>
      <c r="J118" s="28"/>
      <c r="K118" s="28"/>
      <c r="L118" s="28"/>
      <c r="M118" s="28"/>
    </row>
    <row r="119" spans="2:13" s="27" customFormat="1">
      <c r="B119" s="28"/>
      <c r="C119" s="28"/>
      <c r="D119" s="47"/>
      <c r="E119" s="47"/>
      <c r="F119" s="47"/>
      <c r="G119" s="47"/>
      <c r="H119" s="28"/>
      <c r="I119" s="28"/>
      <c r="J119" s="28"/>
      <c r="K119" s="28"/>
      <c r="L119" s="28"/>
      <c r="M119" s="28"/>
    </row>
    <row r="120" spans="2:13" s="27" customFormat="1">
      <c r="B120" s="28"/>
      <c r="C120" s="28"/>
      <c r="D120" s="47"/>
      <c r="E120" s="47"/>
      <c r="F120" s="47"/>
      <c r="G120" s="47"/>
      <c r="H120" s="28"/>
      <c r="I120" s="28"/>
      <c r="J120" s="28"/>
      <c r="K120" s="28"/>
      <c r="L120" s="28"/>
      <c r="M120" s="28"/>
    </row>
    <row r="121" spans="2:13" s="27" customFormat="1">
      <c r="B121" s="28"/>
      <c r="C121" s="28"/>
      <c r="D121" s="47"/>
      <c r="E121" s="47"/>
      <c r="F121" s="47"/>
      <c r="G121" s="47"/>
      <c r="H121" s="28"/>
      <c r="I121" s="28"/>
      <c r="J121" s="28"/>
      <c r="K121" s="28"/>
      <c r="L121" s="28"/>
      <c r="M121" s="28"/>
    </row>
    <row r="122" spans="2:13" s="27" customFormat="1">
      <c r="B122" s="28"/>
      <c r="C122" s="28"/>
      <c r="D122" s="47"/>
      <c r="E122" s="47"/>
      <c r="F122" s="47"/>
      <c r="G122" s="47"/>
      <c r="H122" s="28"/>
      <c r="I122" s="28"/>
      <c r="J122" s="28"/>
      <c r="K122" s="28"/>
      <c r="L122" s="28"/>
      <c r="M122" s="28"/>
    </row>
    <row r="123" spans="2:13" s="27" customFormat="1">
      <c r="B123" s="28"/>
      <c r="C123" s="28"/>
      <c r="D123" s="47"/>
      <c r="E123" s="47"/>
      <c r="F123" s="47"/>
      <c r="G123" s="47"/>
      <c r="H123" s="28"/>
      <c r="I123" s="28"/>
      <c r="J123" s="28"/>
      <c r="K123" s="28"/>
      <c r="L123" s="28"/>
      <c r="M123" s="28"/>
    </row>
    <row r="124" spans="2:13" s="27" customFormat="1">
      <c r="B124" s="28"/>
      <c r="C124" s="28"/>
      <c r="D124" s="47"/>
      <c r="E124" s="47"/>
      <c r="F124" s="47"/>
      <c r="G124" s="47"/>
      <c r="H124" s="28"/>
      <c r="I124" s="28"/>
      <c r="J124" s="28"/>
      <c r="K124" s="28"/>
      <c r="L124" s="28"/>
      <c r="M124" s="28"/>
    </row>
    <row r="125" spans="2:13" s="27" customFormat="1">
      <c r="B125" s="28"/>
      <c r="C125" s="28"/>
      <c r="D125" s="47"/>
      <c r="E125" s="47"/>
      <c r="F125" s="47"/>
      <c r="G125" s="47"/>
      <c r="H125" s="28"/>
      <c r="I125" s="28"/>
      <c r="J125" s="28"/>
      <c r="K125" s="28"/>
      <c r="L125" s="28"/>
      <c r="M125" s="28"/>
    </row>
    <row r="126" spans="2:13" s="27" customFormat="1">
      <c r="B126" s="28"/>
      <c r="C126" s="28"/>
      <c r="D126" s="47"/>
      <c r="E126" s="47"/>
      <c r="F126" s="47"/>
      <c r="G126" s="47"/>
      <c r="H126" s="28"/>
      <c r="I126" s="28"/>
      <c r="J126" s="28"/>
      <c r="K126" s="28"/>
      <c r="L126" s="28"/>
      <c r="M126" s="28"/>
    </row>
    <row r="127" spans="2:13" s="27" customFormat="1">
      <c r="B127" s="28"/>
      <c r="C127" s="28"/>
      <c r="D127" s="47"/>
      <c r="E127" s="47"/>
      <c r="F127" s="47"/>
      <c r="G127" s="47"/>
      <c r="H127" s="28"/>
      <c r="I127" s="28"/>
      <c r="J127" s="28"/>
      <c r="K127" s="28"/>
      <c r="L127" s="28"/>
      <c r="M127" s="28"/>
    </row>
    <row r="128" spans="2:13" s="27" customFormat="1">
      <c r="B128" s="28"/>
      <c r="C128" s="28"/>
      <c r="D128" s="47"/>
      <c r="E128" s="47"/>
      <c r="F128" s="47"/>
      <c r="G128" s="47"/>
      <c r="H128" s="28"/>
      <c r="I128" s="28"/>
      <c r="J128" s="28"/>
      <c r="K128" s="28"/>
      <c r="L128" s="28"/>
      <c r="M128" s="28"/>
    </row>
    <row r="129" spans="2:13" s="27" customFormat="1">
      <c r="B129" s="28"/>
      <c r="C129" s="28"/>
      <c r="D129" s="47"/>
      <c r="E129" s="47"/>
      <c r="F129" s="47"/>
      <c r="G129" s="47"/>
      <c r="H129" s="28"/>
      <c r="I129" s="28"/>
      <c r="J129" s="28"/>
      <c r="K129" s="28"/>
      <c r="L129" s="28"/>
      <c r="M129" s="28"/>
    </row>
    <row r="130" spans="2:13" s="27" customFormat="1">
      <c r="B130" s="28"/>
      <c r="C130" s="28"/>
      <c r="D130" s="47"/>
      <c r="E130" s="47"/>
      <c r="F130" s="47"/>
      <c r="G130" s="47"/>
      <c r="H130" s="28"/>
      <c r="I130" s="28"/>
      <c r="J130" s="28"/>
      <c r="K130" s="28"/>
      <c r="L130" s="28"/>
      <c r="M130" s="28"/>
    </row>
    <row r="131" spans="2:13" s="27" customFormat="1">
      <c r="B131" s="28"/>
      <c r="C131" s="28"/>
      <c r="D131" s="47"/>
      <c r="E131" s="47"/>
      <c r="F131" s="47"/>
      <c r="G131" s="47"/>
      <c r="H131" s="28"/>
      <c r="I131" s="28"/>
      <c r="J131" s="28"/>
      <c r="K131" s="28"/>
      <c r="L131" s="28"/>
      <c r="M131" s="28"/>
    </row>
    <row r="132" spans="2:13" s="27" customFormat="1">
      <c r="B132" s="28"/>
      <c r="C132" s="28"/>
      <c r="D132" s="47"/>
      <c r="E132" s="47"/>
      <c r="F132" s="47"/>
      <c r="G132" s="47"/>
      <c r="H132" s="28"/>
      <c r="I132" s="28"/>
      <c r="J132" s="28"/>
      <c r="K132" s="28"/>
      <c r="L132" s="28"/>
      <c r="M132" s="28"/>
    </row>
    <row r="133" spans="2:13" s="27" customFormat="1">
      <c r="B133" s="28"/>
      <c r="C133" s="28"/>
      <c r="D133" s="47"/>
      <c r="E133" s="47"/>
      <c r="F133" s="47"/>
      <c r="G133" s="47"/>
      <c r="H133" s="28"/>
      <c r="I133" s="28"/>
      <c r="J133" s="28"/>
      <c r="K133" s="28"/>
      <c r="L133" s="28"/>
      <c r="M133" s="28"/>
    </row>
    <row r="134" spans="2:13" s="27" customFormat="1">
      <c r="B134" s="28"/>
      <c r="C134" s="28"/>
      <c r="D134" s="47"/>
      <c r="E134" s="47"/>
      <c r="F134" s="47"/>
      <c r="G134" s="47"/>
      <c r="H134" s="28"/>
      <c r="I134" s="28"/>
      <c r="J134" s="28"/>
      <c r="K134" s="28"/>
      <c r="L134" s="28"/>
      <c r="M134" s="28"/>
    </row>
    <row r="135" spans="2:13" s="27" customFormat="1">
      <c r="B135" s="28"/>
      <c r="C135" s="28"/>
      <c r="D135" s="47"/>
      <c r="E135" s="47"/>
      <c r="F135" s="47"/>
      <c r="G135" s="47"/>
      <c r="H135" s="28"/>
      <c r="I135" s="28"/>
      <c r="J135" s="28"/>
      <c r="K135" s="28"/>
      <c r="L135" s="28"/>
      <c r="M135" s="28"/>
    </row>
    <row r="136" spans="2:13" s="27" customFormat="1">
      <c r="B136" s="28"/>
      <c r="C136" s="28"/>
      <c r="D136" s="47"/>
      <c r="E136" s="47"/>
      <c r="F136" s="47"/>
      <c r="G136" s="47"/>
      <c r="H136" s="28"/>
      <c r="I136" s="28"/>
      <c r="J136" s="28"/>
      <c r="K136" s="28"/>
      <c r="L136" s="28"/>
      <c r="M136" s="28"/>
    </row>
    <row r="137" spans="2:13" s="27" customFormat="1">
      <c r="B137" s="28"/>
      <c r="C137" s="28"/>
      <c r="D137" s="47"/>
      <c r="E137" s="47"/>
      <c r="F137" s="47"/>
      <c r="G137" s="47"/>
      <c r="H137" s="28"/>
      <c r="I137" s="28"/>
      <c r="J137" s="28"/>
      <c r="K137" s="28"/>
      <c r="L137" s="28"/>
      <c r="M137" s="28"/>
    </row>
    <row r="138" spans="2:13" s="27" customFormat="1">
      <c r="B138" s="28"/>
      <c r="C138" s="28"/>
      <c r="D138" s="47"/>
      <c r="E138" s="47"/>
      <c r="F138" s="47"/>
      <c r="G138" s="47"/>
      <c r="H138" s="28"/>
      <c r="I138" s="28"/>
      <c r="J138" s="28"/>
      <c r="K138" s="28"/>
      <c r="L138" s="28"/>
      <c r="M138" s="28"/>
    </row>
    <row r="139" spans="2:13" s="27" customFormat="1">
      <c r="B139" s="28"/>
      <c r="C139" s="28"/>
      <c r="D139" s="47"/>
      <c r="E139" s="47"/>
      <c r="F139" s="47"/>
      <c r="G139" s="47"/>
      <c r="H139" s="28"/>
      <c r="I139" s="28"/>
      <c r="J139" s="28"/>
      <c r="K139" s="28"/>
      <c r="L139" s="28"/>
      <c r="M139" s="28"/>
    </row>
    <row r="140" spans="2:13" s="27" customFormat="1">
      <c r="B140" s="28"/>
      <c r="C140" s="28"/>
      <c r="D140" s="47"/>
      <c r="E140" s="47"/>
      <c r="F140" s="47"/>
      <c r="G140" s="47"/>
      <c r="H140" s="28"/>
      <c r="I140" s="28"/>
      <c r="J140" s="28"/>
      <c r="K140" s="28"/>
      <c r="L140" s="28"/>
      <c r="M140" s="28"/>
    </row>
    <row r="141" spans="2:13" s="27" customFormat="1">
      <c r="B141" s="28"/>
      <c r="C141" s="28"/>
      <c r="D141" s="47"/>
      <c r="E141" s="47"/>
      <c r="F141" s="47"/>
      <c r="G141" s="47"/>
      <c r="H141" s="28"/>
      <c r="I141" s="28"/>
      <c r="J141" s="28"/>
      <c r="K141" s="28"/>
      <c r="L141" s="28"/>
      <c r="M141" s="28"/>
    </row>
    <row r="142" spans="2:13" s="27" customFormat="1">
      <c r="B142" s="28"/>
      <c r="C142" s="28"/>
      <c r="D142" s="47"/>
      <c r="E142" s="47"/>
      <c r="F142" s="47"/>
      <c r="G142" s="47"/>
      <c r="H142" s="28"/>
      <c r="I142" s="28"/>
      <c r="J142" s="28"/>
      <c r="K142" s="28"/>
      <c r="L142" s="28"/>
      <c r="M142" s="28"/>
    </row>
    <row r="143" spans="2:13" s="27" customFormat="1">
      <c r="B143" s="28"/>
      <c r="C143" s="28"/>
      <c r="D143" s="47"/>
      <c r="E143" s="47"/>
      <c r="F143" s="47"/>
      <c r="G143" s="47"/>
      <c r="H143" s="28"/>
      <c r="I143" s="28"/>
      <c r="J143" s="28"/>
      <c r="K143" s="28"/>
      <c r="L143" s="28"/>
      <c r="M143" s="28"/>
    </row>
    <row r="144" spans="2:13" s="27" customFormat="1">
      <c r="B144" s="28"/>
      <c r="C144" s="28"/>
      <c r="D144" s="47"/>
      <c r="E144" s="47"/>
      <c r="F144" s="47"/>
      <c r="G144" s="47"/>
      <c r="H144" s="28"/>
      <c r="I144" s="28"/>
      <c r="J144" s="28"/>
      <c r="K144" s="28"/>
      <c r="L144" s="28"/>
      <c r="M144" s="28"/>
    </row>
    <row r="145" spans="2:13" s="27" customFormat="1">
      <c r="B145" s="28"/>
      <c r="C145" s="28"/>
      <c r="D145" s="47"/>
      <c r="E145" s="47"/>
      <c r="F145" s="47"/>
      <c r="G145" s="47"/>
      <c r="H145" s="28"/>
      <c r="I145" s="28"/>
      <c r="J145" s="28"/>
      <c r="K145" s="28"/>
      <c r="L145" s="28"/>
      <c r="M145" s="28"/>
    </row>
    <row r="146" spans="2:13" s="27" customFormat="1">
      <c r="B146" s="28"/>
      <c r="C146" s="28"/>
      <c r="D146" s="47"/>
      <c r="E146" s="47"/>
      <c r="F146" s="47"/>
      <c r="G146" s="47"/>
      <c r="H146" s="28"/>
      <c r="I146" s="28"/>
      <c r="J146" s="28"/>
      <c r="K146" s="28"/>
      <c r="L146" s="28"/>
      <c r="M146" s="28"/>
    </row>
    <row r="147" spans="2:13" s="27" customFormat="1">
      <c r="B147" s="28"/>
      <c r="C147" s="28"/>
      <c r="D147" s="47"/>
      <c r="E147" s="47"/>
      <c r="F147" s="47"/>
      <c r="G147" s="47"/>
      <c r="H147" s="28"/>
      <c r="I147" s="28"/>
      <c r="J147" s="28"/>
      <c r="K147" s="28"/>
      <c r="L147" s="28"/>
      <c r="M147" s="28"/>
    </row>
    <row r="148" spans="2:13" s="27" customFormat="1">
      <c r="B148" s="28"/>
      <c r="C148" s="28"/>
      <c r="D148" s="47"/>
      <c r="E148" s="47"/>
      <c r="F148" s="47"/>
      <c r="G148" s="47"/>
      <c r="H148" s="28"/>
      <c r="I148" s="28"/>
      <c r="J148" s="28"/>
      <c r="K148" s="28"/>
      <c r="L148" s="28"/>
      <c r="M148" s="28"/>
    </row>
    <row r="149" spans="2:13" s="27" customFormat="1">
      <c r="B149" s="28"/>
      <c r="C149" s="28"/>
      <c r="D149" s="47"/>
      <c r="E149" s="47"/>
      <c r="F149" s="47"/>
      <c r="G149" s="47"/>
      <c r="H149" s="28"/>
      <c r="I149" s="28"/>
      <c r="J149" s="28"/>
      <c r="K149" s="28"/>
      <c r="L149" s="28"/>
      <c r="M149" s="28"/>
    </row>
    <row r="150" spans="2:13" s="27" customFormat="1">
      <c r="B150" s="28"/>
      <c r="C150" s="28"/>
      <c r="D150" s="47"/>
      <c r="E150" s="47"/>
      <c r="F150" s="47"/>
      <c r="G150" s="47"/>
      <c r="H150" s="28"/>
      <c r="I150" s="28"/>
      <c r="J150" s="28"/>
      <c r="K150" s="28"/>
      <c r="L150" s="28"/>
      <c r="M150" s="28"/>
    </row>
    <row r="151" spans="2:13" s="27" customFormat="1">
      <c r="B151" s="28"/>
      <c r="C151" s="28"/>
      <c r="D151" s="47"/>
      <c r="E151" s="47"/>
      <c r="F151" s="47"/>
      <c r="G151" s="47"/>
      <c r="H151" s="28"/>
      <c r="I151" s="28"/>
      <c r="J151" s="28"/>
      <c r="K151" s="28"/>
      <c r="L151" s="28"/>
      <c r="M151" s="28"/>
    </row>
    <row r="152" spans="2:13" s="27" customFormat="1">
      <c r="B152" s="28"/>
      <c r="C152" s="28"/>
      <c r="D152" s="47"/>
      <c r="E152" s="47"/>
      <c r="F152" s="47"/>
      <c r="G152" s="47"/>
      <c r="H152" s="28"/>
      <c r="I152" s="28"/>
      <c r="J152" s="28"/>
      <c r="K152" s="28"/>
      <c r="L152" s="28"/>
      <c r="M152" s="28"/>
    </row>
    <row r="153" spans="2:13" s="27" customFormat="1">
      <c r="B153" s="28"/>
      <c r="C153" s="28"/>
      <c r="D153" s="47"/>
      <c r="E153" s="47"/>
      <c r="F153" s="47"/>
      <c r="G153" s="47"/>
      <c r="H153" s="28"/>
      <c r="I153" s="28"/>
      <c r="J153" s="28"/>
      <c r="K153" s="28"/>
      <c r="L153" s="28"/>
      <c r="M153" s="28"/>
    </row>
    <row r="154" spans="2:13" s="27" customFormat="1">
      <c r="B154" s="28"/>
      <c r="C154" s="28"/>
      <c r="D154" s="47"/>
      <c r="E154" s="47"/>
      <c r="F154" s="47"/>
      <c r="G154" s="47"/>
      <c r="H154" s="28"/>
      <c r="I154" s="28"/>
      <c r="J154" s="28"/>
      <c r="K154" s="28"/>
      <c r="L154" s="28"/>
      <c r="M154" s="28"/>
    </row>
    <row r="155" spans="2:13" s="27" customFormat="1">
      <c r="B155" s="28"/>
      <c r="C155" s="28"/>
      <c r="D155" s="47"/>
      <c r="E155" s="47"/>
      <c r="F155" s="47"/>
      <c r="G155" s="47"/>
      <c r="H155" s="28"/>
      <c r="I155" s="28"/>
      <c r="J155" s="28"/>
      <c r="K155" s="28"/>
      <c r="L155" s="28"/>
      <c r="M155" s="28"/>
    </row>
    <row r="156" spans="2:13" s="27" customFormat="1">
      <c r="B156" s="28"/>
      <c r="C156" s="28"/>
      <c r="D156" s="47"/>
      <c r="E156" s="47"/>
      <c r="F156" s="47"/>
      <c r="G156" s="47"/>
      <c r="H156" s="28"/>
      <c r="I156" s="28"/>
      <c r="J156" s="28"/>
      <c r="K156" s="28"/>
      <c r="L156" s="28"/>
      <c r="M156" s="28"/>
    </row>
    <row r="157" spans="2:13" s="27" customFormat="1">
      <c r="B157" s="28"/>
      <c r="C157" s="28"/>
      <c r="D157" s="47"/>
      <c r="E157" s="47"/>
      <c r="F157" s="47"/>
      <c r="G157" s="47"/>
      <c r="H157" s="28"/>
      <c r="I157" s="28"/>
      <c r="J157" s="28"/>
      <c r="K157" s="28"/>
      <c r="L157" s="28"/>
      <c r="M157" s="28"/>
    </row>
    <row r="158" spans="2:13" s="27" customFormat="1">
      <c r="B158" s="28"/>
      <c r="C158" s="28"/>
      <c r="D158" s="47"/>
      <c r="E158" s="47"/>
      <c r="F158" s="47"/>
      <c r="G158" s="47"/>
      <c r="H158" s="28"/>
      <c r="I158" s="28"/>
      <c r="J158" s="28"/>
      <c r="K158" s="28"/>
      <c r="L158" s="28"/>
      <c r="M158" s="28"/>
    </row>
    <row r="159" spans="2:13" s="27" customFormat="1">
      <c r="B159" s="28"/>
      <c r="C159" s="28"/>
      <c r="D159" s="47"/>
      <c r="E159" s="47"/>
      <c r="F159" s="47"/>
      <c r="G159" s="47"/>
      <c r="H159" s="28"/>
      <c r="I159" s="28"/>
      <c r="J159" s="28"/>
      <c r="K159" s="28"/>
      <c r="L159" s="28"/>
      <c r="M159" s="28"/>
    </row>
    <row r="160" spans="2:13" s="27" customFormat="1">
      <c r="B160" s="28"/>
      <c r="C160" s="28"/>
      <c r="D160" s="47"/>
      <c r="E160" s="47"/>
      <c r="F160" s="47"/>
      <c r="G160" s="47"/>
      <c r="H160" s="28"/>
      <c r="I160" s="28"/>
      <c r="J160" s="28"/>
      <c r="K160" s="28"/>
      <c r="L160" s="28"/>
      <c r="M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  <row r="164" spans="2:3">
      <c r="B164" s="28"/>
      <c r="C164" s="28"/>
    </row>
    <row r="165" spans="2:3">
      <c r="B165" s="28"/>
      <c r="C165" s="28"/>
    </row>
    <row r="166" spans="2:3">
      <c r="B166" s="28"/>
      <c r="C166" s="28"/>
    </row>
    <row r="167" spans="2:3">
      <c r="B167" s="28"/>
      <c r="C167" s="28"/>
    </row>
    <row r="168" spans="2:3">
      <c r="B168" s="28"/>
      <c r="C168" s="28"/>
    </row>
    <row r="169" spans="2:3">
      <c r="B169" s="28"/>
      <c r="C169" s="28"/>
    </row>
    <row r="170" spans="2:3">
      <c r="B170" s="28"/>
      <c r="C170" s="28"/>
    </row>
    <row r="171" spans="2:3">
      <c r="B171" s="28"/>
      <c r="C171" s="28"/>
    </row>
    <row r="172" spans="2:3">
      <c r="B172" s="28"/>
      <c r="C172" s="28"/>
    </row>
    <row r="173" spans="2:3">
      <c r="B173" s="28"/>
      <c r="C173" s="28"/>
    </row>
    <row r="174" spans="2:3">
      <c r="B174" s="28"/>
      <c r="C174" s="28"/>
    </row>
    <row r="175" spans="2:3">
      <c r="B175" s="28"/>
      <c r="C175" s="28"/>
    </row>
    <row r="176" spans="2:3">
      <c r="B176" s="28"/>
      <c r="C176" s="28"/>
    </row>
    <row r="177" spans="2:3">
      <c r="B177" s="28"/>
      <c r="C177" s="28"/>
    </row>
    <row r="178" spans="2:3">
      <c r="B178" s="28"/>
      <c r="C178" s="28"/>
    </row>
    <row r="179" spans="2:3">
      <c r="B179" s="28"/>
      <c r="C179" s="28"/>
    </row>
    <row r="180" spans="2:3">
      <c r="B180" s="28"/>
      <c r="C180" s="28"/>
    </row>
    <row r="181" spans="2:3">
      <c r="B181" s="28"/>
      <c r="C181" s="28"/>
    </row>
    <row r="182" spans="2:3">
      <c r="B182" s="28"/>
      <c r="C182" s="28"/>
    </row>
    <row r="183" spans="2:3">
      <c r="B183" s="28"/>
      <c r="C183" s="28"/>
    </row>
    <row r="184" spans="2:3">
      <c r="B184" s="28"/>
      <c r="C184" s="28"/>
    </row>
    <row r="185" spans="2:3">
      <c r="B185" s="28"/>
      <c r="C185" s="28"/>
    </row>
    <row r="186" spans="2:3">
      <c r="B186" s="28"/>
      <c r="C186" s="28"/>
    </row>
    <row r="187" spans="2:3">
      <c r="B187" s="28"/>
      <c r="C187" s="28"/>
    </row>
  </sheetData>
  <mergeCells count="2">
    <mergeCell ref="D5:E5"/>
    <mergeCell ref="F5:G5"/>
  </mergeCells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06372-C395-458D-B61B-345407BE440E}">
  <sheetPr>
    <tabColor rgb="FF00B0F0"/>
  </sheetPr>
  <dimension ref="A1:R187"/>
  <sheetViews>
    <sheetView zoomScaleNormal="100" workbookViewId="0">
      <selection activeCell="A7" sqref="A7:A18"/>
    </sheetView>
  </sheetViews>
  <sheetFormatPr defaultColWidth="4.125" defaultRowHeight="13.5"/>
  <cols>
    <col min="1" max="1" width="26.625" style="1" customWidth="1"/>
    <col min="2" max="2" width="3.375" style="3" customWidth="1"/>
    <col min="3" max="3" width="2.875" style="3" customWidth="1"/>
    <col min="4" max="7" width="4.375" style="10" customWidth="1"/>
    <col min="8" max="8" width="4.375" style="3" hidden="1" customWidth="1"/>
    <col min="9" max="9" width="4.5" style="14" customWidth="1"/>
    <col min="10" max="14" width="4.625" style="14" customWidth="1"/>
    <col min="15" max="15" width="4.625" style="3" customWidth="1"/>
    <col min="16" max="17" width="4.375" style="3" bestFit="1" customWidth="1"/>
    <col min="18" max="18" width="4.125" style="3"/>
    <col min="19" max="16384" width="4.125" style="1"/>
  </cols>
  <sheetData>
    <row r="1" spans="1:18">
      <c r="A1" s="123" t="s">
        <v>395</v>
      </c>
      <c r="B1" s="250"/>
      <c r="C1" s="250"/>
    </row>
    <row r="2" spans="1:18">
      <c r="A2" s="2" t="s">
        <v>48</v>
      </c>
      <c r="B2" s="4"/>
      <c r="C2" s="4"/>
    </row>
    <row r="3" spans="1:18" s="2" customFormat="1">
      <c r="A3" s="2" t="s">
        <v>44</v>
      </c>
      <c r="B3" s="4"/>
      <c r="C3" s="4"/>
      <c r="D3" s="11"/>
      <c r="E3" s="11"/>
      <c r="F3" s="11"/>
      <c r="G3" s="11"/>
      <c r="H3" s="3"/>
      <c r="I3" s="15"/>
      <c r="J3" s="15"/>
      <c r="K3" s="15"/>
      <c r="L3" s="15"/>
      <c r="M3" s="15"/>
      <c r="N3" s="15"/>
      <c r="O3" s="4"/>
      <c r="P3" s="3"/>
      <c r="Q3" s="4"/>
      <c r="R3" s="4"/>
    </row>
    <row r="4" spans="1:18" ht="15" customHeight="1">
      <c r="A4" s="17" t="s">
        <v>8</v>
      </c>
      <c r="B4" s="251"/>
      <c r="C4" s="251"/>
      <c r="D4" s="92" t="s">
        <v>0</v>
      </c>
      <c r="E4" s="93" t="s">
        <v>2</v>
      </c>
      <c r="F4" s="92" t="s">
        <v>0</v>
      </c>
      <c r="G4" s="93" t="s">
        <v>2</v>
      </c>
      <c r="H4" s="251"/>
      <c r="I4" s="199" t="s">
        <v>61</v>
      </c>
      <c r="J4" s="200" t="s">
        <v>61</v>
      </c>
      <c r="K4" s="200" t="s">
        <v>61</v>
      </c>
      <c r="L4" s="200" t="s">
        <v>61</v>
      </c>
      <c r="M4" s="200" t="s">
        <v>23</v>
      </c>
      <c r="N4" s="200" t="s">
        <v>23</v>
      </c>
      <c r="O4" s="202" t="s">
        <v>61</v>
      </c>
      <c r="P4" s="1"/>
      <c r="Q4" s="1"/>
      <c r="R4" s="1"/>
    </row>
    <row r="5" spans="1:18">
      <c r="A5" s="5"/>
      <c r="B5" s="251"/>
      <c r="C5" s="251"/>
      <c r="D5" s="94"/>
      <c r="E5" s="95"/>
      <c r="F5" s="94"/>
      <c r="G5" s="95"/>
      <c r="H5" s="251"/>
      <c r="I5" s="19"/>
      <c r="J5" s="20"/>
      <c r="K5" s="150"/>
      <c r="L5" s="20"/>
      <c r="M5" s="20" t="s">
        <v>60</v>
      </c>
      <c r="N5" s="20" t="s">
        <v>60</v>
      </c>
      <c r="O5" s="21"/>
      <c r="P5" s="1"/>
      <c r="Q5" s="1"/>
      <c r="R5" s="1"/>
    </row>
    <row r="6" spans="1:18" s="37" customFormat="1">
      <c r="A6" s="24" t="s">
        <v>298</v>
      </c>
      <c r="B6" s="270">
        <v>13</v>
      </c>
      <c r="C6" s="270" t="s">
        <v>179</v>
      </c>
      <c r="D6" s="96">
        <v>0</v>
      </c>
      <c r="E6" s="97">
        <v>0</v>
      </c>
      <c r="F6" s="96">
        <v>0</v>
      </c>
      <c r="G6" s="97">
        <v>0</v>
      </c>
      <c r="H6" s="295">
        <v>0</v>
      </c>
      <c r="I6" s="53">
        <v>0.25</v>
      </c>
      <c r="J6" s="143">
        <v>0.30208333333333331</v>
      </c>
      <c r="K6" s="151" t="s">
        <v>1</v>
      </c>
      <c r="L6" s="143">
        <v>0.46527777777777773</v>
      </c>
      <c r="M6" s="143">
        <v>0.5625</v>
      </c>
      <c r="N6" s="143">
        <v>0.61458333333333337</v>
      </c>
      <c r="O6" s="54">
        <v>0.66666666666666663</v>
      </c>
    </row>
    <row r="7" spans="1:18" s="27" customFormat="1">
      <c r="A7" s="26" t="s">
        <v>239</v>
      </c>
      <c r="B7" s="273">
        <v>109</v>
      </c>
      <c r="C7" s="273" t="s">
        <v>246</v>
      </c>
      <c r="D7" s="98">
        <v>0.7</v>
      </c>
      <c r="E7" s="70">
        <f>E6+D7</f>
        <v>0.7</v>
      </c>
      <c r="F7" s="98">
        <v>0.7</v>
      </c>
      <c r="G7" s="70">
        <f>G6+F7</f>
        <v>0.7</v>
      </c>
      <c r="H7" s="296">
        <v>1.3888888888888889E-3</v>
      </c>
      <c r="I7" s="29">
        <f>I6+$H7</f>
        <v>0.25138888888888888</v>
      </c>
      <c r="J7" s="30">
        <f>J6+$H7</f>
        <v>0.3034722222222222</v>
      </c>
      <c r="K7" s="152" t="s">
        <v>1</v>
      </c>
      <c r="L7" s="30">
        <f t="shared" ref="L7:O12" si="0">L6+$H7</f>
        <v>0.46666666666666662</v>
      </c>
      <c r="M7" s="30">
        <f t="shared" si="0"/>
        <v>0.56388888888888888</v>
      </c>
      <c r="N7" s="30">
        <f t="shared" si="0"/>
        <v>0.61597222222222225</v>
      </c>
      <c r="O7" s="31">
        <f t="shared" si="0"/>
        <v>0.66805555555555551</v>
      </c>
    </row>
    <row r="8" spans="1:18" s="37" customFormat="1">
      <c r="A8" s="32" t="s">
        <v>244</v>
      </c>
      <c r="B8" s="275">
        <v>12</v>
      </c>
      <c r="C8" s="275" t="s">
        <v>179</v>
      </c>
      <c r="D8" s="67">
        <v>0.5</v>
      </c>
      <c r="E8" s="68">
        <f t="shared" ref="E8:E35" si="1">E7+D8</f>
        <v>1.2</v>
      </c>
      <c r="F8" s="67">
        <v>0.5</v>
      </c>
      <c r="G8" s="68">
        <f t="shared" ref="G8:G35" si="2">G7+F8</f>
        <v>1.2</v>
      </c>
      <c r="H8" s="295">
        <v>6.9444444444444447E-4</v>
      </c>
      <c r="I8" s="38">
        <f t="shared" ref="I8:I17" si="3">I7+$H8</f>
        <v>0.25208333333333333</v>
      </c>
      <c r="J8" s="39">
        <v>0.30486111111111108</v>
      </c>
      <c r="K8" s="152" t="s">
        <v>1</v>
      </c>
      <c r="L8" s="39">
        <f t="shared" si="0"/>
        <v>0.46736111111111106</v>
      </c>
      <c r="M8" s="39">
        <f t="shared" si="0"/>
        <v>0.56458333333333333</v>
      </c>
      <c r="N8" s="39">
        <f t="shared" si="0"/>
        <v>0.6166666666666667</v>
      </c>
      <c r="O8" s="40">
        <f t="shared" si="0"/>
        <v>0.66874999999999996</v>
      </c>
    </row>
    <row r="9" spans="1:18" s="27" customFormat="1">
      <c r="A9" s="26" t="s">
        <v>250</v>
      </c>
      <c r="B9" s="273">
        <v>3</v>
      </c>
      <c r="C9" s="273" t="s">
        <v>179</v>
      </c>
      <c r="D9" s="69">
        <v>0.9</v>
      </c>
      <c r="E9" s="70">
        <f t="shared" si="1"/>
        <v>2.1</v>
      </c>
      <c r="F9" s="69">
        <v>0.9</v>
      </c>
      <c r="G9" s="70">
        <f t="shared" si="2"/>
        <v>2.1</v>
      </c>
      <c r="H9" s="296">
        <v>1.3888888888888889E-3</v>
      </c>
      <c r="I9" s="29">
        <f t="shared" si="3"/>
        <v>0.25347222222222221</v>
      </c>
      <c r="J9" s="30">
        <f>J8+$H9</f>
        <v>0.30624999999999997</v>
      </c>
      <c r="K9" s="152" t="s">
        <v>1</v>
      </c>
      <c r="L9" s="30">
        <f t="shared" si="0"/>
        <v>0.46874999999999994</v>
      </c>
      <c r="M9" s="30">
        <f t="shared" si="0"/>
        <v>0.56597222222222221</v>
      </c>
      <c r="N9" s="30">
        <f t="shared" si="0"/>
        <v>0.61805555555555558</v>
      </c>
      <c r="O9" s="31">
        <f t="shared" si="0"/>
        <v>0.67013888888888884</v>
      </c>
    </row>
    <row r="10" spans="1:18" s="27" customFormat="1">
      <c r="A10" s="26" t="s">
        <v>264</v>
      </c>
      <c r="B10" s="273">
        <v>44</v>
      </c>
      <c r="C10" s="273" t="s">
        <v>245</v>
      </c>
      <c r="D10" s="69">
        <v>0.3</v>
      </c>
      <c r="E10" s="70">
        <f t="shared" si="1"/>
        <v>2.4</v>
      </c>
      <c r="F10" s="69">
        <v>0.3</v>
      </c>
      <c r="G10" s="70">
        <f t="shared" si="2"/>
        <v>2.4</v>
      </c>
      <c r="H10" s="296">
        <v>6.9444444444444447E-4</v>
      </c>
      <c r="I10" s="29">
        <f t="shared" si="3"/>
        <v>0.25416666666666665</v>
      </c>
      <c r="J10" s="30">
        <f>J9+$H10</f>
        <v>0.30694444444444441</v>
      </c>
      <c r="K10" s="152"/>
      <c r="L10" s="30">
        <f t="shared" si="0"/>
        <v>0.46944444444444439</v>
      </c>
      <c r="M10" s="30">
        <f t="shared" si="0"/>
        <v>0.56666666666666665</v>
      </c>
      <c r="N10" s="30">
        <f t="shared" si="0"/>
        <v>0.61875000000000002</v>
      </c>
      <c r="O10" s="31">
        <f t="shared" si="0"/>
        <v>0.67083333333333328</v>
      </c>
    </row>
    <row r="11" spans="1:18" s="37" customFormat="1">
      <c r="A11" s="32" t="s">
        <v>263</v>
      </c>
      <c r="B11" s="270">
        <v>2</v>
      </c>
      <c r="C11" s="290" t="s">
        <v>179</v>
      </c>
      <c r="D11" s="67">
        <v>1.4</v>
      </c>
      <c r="E11" s="97">
        <f t="shared" si="1"/>
        <v>3.8</v>
      </c>
      <c r="F11" s="67">
        <v>1.4</v>
      </c>
      <c r="G11" s="97">
        <f t="shared" si="2"/>
        <v>3.8</v>
      </c>
      <c r="H11" s="295">
        <v>2.7777777777777779E-3</v>
      </c>
      <c r="I11" s="38">
        <f t="shared" si="3"/>
        <v>0.25694444444444442</v>
      </c>
      <c r="J11" s="39">
        <f>J10+$H11</f>
        <v>0.30972222222222218</v>
      </c>
      <c r="K11" s="152" t="s">
        <v>1</v>
      </c>
      <c r="L11" s="39">
        <f t="shared" si="0"/>
        <v>0.47222222222222215</v>
      </c>
      <c r="M11" s="39">
        <f t="shared" si="0"/>
        <v>0.56944444444444442</v>
      </c>
      <c r="N11" s="39">
        <f t="shared" si="0"/>
        <v>0.62152777777777779</v>
      </c>
      <c r="O11" s="40">
        <f t="shared" si="0"/>
        <v>0.67361111111111105</v>
      </c>
    </row>
    <row r="12" spans="1:18" s="27" customFormat="1">
      <c r="A12" s="26" t="s">
        <v>257</v>
      </c>
      <c r="B12" s="271">
        <v>107</v>
      </c>
      <c r="C12" s="291" t="s">
        <v>246</v>
      </c>
      <c r="D12" s="69">
        <v>0.5</v>
      </c>
      <c r="E12" s="292">
        <f t="shared" si="1"/>
        <v>4.3</v>
      </c>
      <c r="F12" s="69">
        <v>0.5</v>
      </c>
      <c r="G12" s="292">
        <f t="shared" si="2"/>
        <v>4.3</v>
      </c>
      <c r="H12" s="296">
        <v>1.3888888888888889E-3</v>
      </c>
      <c r="I12" s="29">
        <f t="shared" si="3"/>
        <v>0.2583333333333333</v>
      </c>
      <c r="J12" s="30">
        <f>J11+$H12</f>
        <v>0.31111111111111106</v>
      </c>
      <c r="K12" s="293"/>
      <c r="L12" s="30">
        <f t="shared" si="0"/>
        <v>0.47361111111111104</v>
      </c>
      <c r="M12" s="30">
        <f t="shared" si="0"/>
        <v>0.5708333333333333</v>
      </c>
      <c r="N12" s="30">
        <f t="shared" si="0"/>
        <v>0.62291666666666667</v>
      </c>
      <c r="O12" s="31">
        <f t="shared" si="0"/>
        <v>0.67499999999999993</v>
      </c>
    </row>
    <row r="13" spans="1:18" s="27" customFormat="1">
      <c r="A13" s="248" t="s">
        <v>15</v>
      </c>
      <c r="B13" s="272" t="s">
        <v>65</v>
      </c>
      <c r="C13" s="294" t="s">
        <v>246</v>
      </c>
      <c r="D13" s="69">
        <v>2.8</v>
      </c>
      <c r="E13" s="70">
        <f t="shared" si="1"/>
        <v>7.1</v>
      </c>
      <c r="F13" s="69" t="s">
        <v>187</v>
      </c>
      <c r="G13" s="70" t="s">
        <v>187</v>
      </c>
      <c r="H13" s="296">
        <v>2.7777777777777779E-3</v>
      </c>
      <c r="I13" s="29">
        <f t="shared" si="3"/>
        <v>0.26111111111111107</v>
      </c>
      <c r="J13" s="30">
        <v>0.31597222222222221</v>
      </c>
      <c r="K13" s="153" t="s">
        <v>1</v>
      </c>
      <c r="L13" s="30">
        <f t="shared" ref="L13:N16" si="4">L12+$H13</f>
        <v>0.47638888888888881</v>
      </c>
      <c r="M13" s="30">
        <f t="shared" si="4"/>
        <v>0.57361111111111107</v>
      </c>
      <c r="N13" s="30">
        <f t="shared" si="4"/>
        <v>0.62569444444444444</v>
      </c>
      <c r="O13" s="31" t="s">
        <v>187</v>
      </c>
    </row>
    <row r="14" spans="1:18" s="27" customFormat="1">
      <c r="A14" s="248" t="s">
        <v>16</v>
      </c>
      <c r="B14" s="272" t="s">
        <v>65</v>
      </c>
      <c r="C14" s="272" t="s">
        <v>246</v>
      </c>
      <c r="D14" s="69">
        <v>0.9</v>
      </c>
      <c r="E14" s="70">
        <f t="shared" si="1"/>
        <v>8</v>
      </c>
      <c r="F14" s="69" t="s">
        <v>187</v>
      </c>
      <c r="G14" s="70" t="s">
        <v>187</v>
      </c>
      <c r="H14" s="296">
        <v>1.3888888888888889E-3</v>
      </c>
      <c r="I14" s="29">
        <f t="shared" si="3"/>
        <v>0.26249999999999996</v>
      </c>
      <c r="J14" s="30">
        <v>0.31805555555555554</v>
      </c>
      <c r="K14" s="153" t="s">
        <v>1</v>
      </c>
      <c r="L14" s="30">
        <f t="shared" si="4"/>
        <v>0.47777777777777769</v>
      </c>
      <c r="M14" s="30">
        <f t="shared" si="4"/>
        <v>0.57499999999999996</v>
      </c>
      <c r="N14" s="30">
        <f t="shared" si="4"/>
        <v>0.62708333333333333</v>
      </c>
      <c r="O14" s="31" t="s">
        <v>187</v>
      </c>
    </row>
    <row r="15" spans="1:18" s="27" customFormat="1">
      <c r="A15" s="26" t="s">
        <v>17</v>
      </c>
      <c r="B15" s="271"/>
      <c r="C15" s="271" t="s">
        <v>178</v>
      </c>
      <c r="D15" s="69">
        <v>2</v>
      </c>
      <c r="E15" s="70">
        <f t="shared" si="1"/>
        <v>10</v>
      </c>
      <c r="F15" s="69">
        <v>3.3</v>
      </c>
      <c r="G15" s="70">
        <f>G12+F15</f>
        <v>7.6</v>
      </c>
      <c r="H15" s="296">
        <v>1.3888888888888889E-3</v>
      </c>
      <c r="I15" s="29">
        <f t="shared" si="3"/>
        <v>0.26388888888888884</v>
      </c>
      <c r="J15" s="30">
        <v>0.32222222222222224</v>
      </c>
      <c r="K15" s="153" t="s">
        <v>1</v>
      </c>
      <c r="L15" s="30">
        <f t="shared" si="4"/>
        <v>0.47916666666666657</v>
      </c>
      <c r="M15" s="30">
        <f t="shared" si="4"/>
        <v>0.57638888888888884</v>
      </c>
      <c r="N15" s="30">
        <f t="shared" si="4"/>
        <v>0.62847222222222221</v>
      </c>
      <c r="O15" s="31">
        <v>0.67708333333333337</v>
      </c>
    </row>
    <row r="16" spans="1:18" s="27" customFormat="1">
      <c r="A16" s="26" t="s">
        <v>18</v>
      </c>
      <c r="B16" s="271"/>
      <c r="C16" s="271" t="s">
        <v>178</v>
      </c>
      <c r="D16" s="69">
        <v>2.8</v>
      </c>
      <c r="E16" s="70">
        <f t="shared" si="1"/>
        <v>12.8</v>
      </c>
      <c r="F16" s="69">
        <v>2.8</v>
      </c>
      <c r="G16" s="70">
        <f t="shared" si="2"/>
        <v>10.399999999999999</v>
      </c>
      <c r="H16" s="295">
        <v>2.0833333333333333E-3</v>
      </c>
      <c r="I16" s="29">
        <f t="shared" si="3"/>
        <v>0.26597222222222217</v>
      </c>
      <c r="J16" s="30">
        <v>0.3263888888888889</v>
      </c>
      <c r="K16" s="153" t="s">
        <v>1</v>
      </c>
      <c r="L16" s="30">
        <f t="shared" si="4"/>
        <v>0.4812499999999999</v>
      </c>
      <c r="M16" s="30">
        <f t="shared" si="4"/>
        <v>0.57847222222222217</v>
      </c>
      <c r="N16" s="30">
        <f t="shared" si="4"/>
        <v>0.63055555555555554</v>
      </c>
      <c r="O16" s="31">
        <f t="shared" ref="O16:O35" si="5">O15+$H16</f>
        <v>0.6791666666666667</v>
      </c>
    </row>
    <row r="17" spans="1:15" s="37" customFormat="1">
      <c r="A17" s="33" t="s">
        <v>27</v>
      </c>
      <c r="B17" s="270">
        <v>11</v>
      </c>
      <c r="C17" s="270" t="s">
        <v>179</v>
      </c>
      <c r="D17" s="96">
        <v>2.4</v>
      </c>
      <c r="E17" s="97">
        <f t="shared" si="1"/>
        <v>15.200000000000001</v>
      </c>
      <c r="F17" s="96">
        <v>2.4</v>
      </c>
      <c r="G17" s="97">
        <f t="shared" si="2"/>
        <v>12.799999999999999</v>
      </c>
      <c r="H17" s="295">
        <v>1.3888888888888889E-3</v>
      </c>
      <c r="I17" s="38">
        <f t="shared" si="3"/>
        <v>0.26736111111111105</v>
      </c>
      <c r="J17" s="39">
        <v>0.3298611111111111</v>
      </c>
      <c r="K17" s="39">
        <v>0.37013888888888885</v>
      </c>
      <c r="L17" s="39">
        <f t="shared" ref="L17:L35" si="6">L16+$H17</f>
        <v>0.48263888888888878</v>
      </c>
      <c r="M17" s="39">
        <v>0.58333333333333337</v>
      </c>
      <c r="N17" s="39">
        <f>N16+$H17</f>
        <v>0.63194444444444442</v>
      </c>
      <c r="O17" s="40">
        <f t="shared" si="5"/>
        <v>0.68055555555555558</v>
      </c>
    </row>
    <row r="18" spans="1:15" s="37" customFormat="1">
      <c r="A18" s="62" t="s">
        <v>45</v>
      </c>
      <c r="B18" s="270"/>
      <c r="C18" s="271" t="s">
        <v>178</v>
      </c>
      <c r="D18" s="98">
        <v>0.2</v>
      </c>
      <c r="E18" s="99">
        <f t="shared" si="1"/>
        <v>15.4</v>
      </c>
      <c r="F18" s="98">
        <v>0.2</v>
      </c>
      <c r="G18" s="99">
        <f t="shared" si="2"/>
        <v>12.999999999999998</v>
      </c>
      <c r="H18" s="296">
        <v>6.9444444444444447E-4</v>
      </c>
      <c r="I18" s="29">
        <v>0.27083333333333331</v>
      </c>
      <c r="J18" s="152" t="s">
        <v>1</v>
      </c>
      <c r="K18" s="30">
        <f t="shared" ref="K18" si="7">K17+$H18</f>
        <v>0.37083333333333329</v>
      </c>
      <c r="L18" s="30">
        <f t="shared" si="6"/>
        <v>0.48333333333333323</v>
      </c>
      <c r="M18" s="30">
        <f>M17+$H18</f>
        <v>0.58402777777777781</v>
      </c>
      <c r="N18" s="30">
        <f>N17+$H18</f>
        <v>0.63263888888888886</v>
      </c>
      <c r="O18" s="31">
        <f t="shared" si="5"/>
        <v>0.68125000000000002</v>
      </c>
    </row>
    <row r="19" spans="1:15" s="37" customFormat="1">
      <c r="A19" s="26" t="s">
        <v>30</v>
      </c>
      <c r="B19" s="271">
        <v>69</v>
      </c>
      <c r="C19" s="271" t="s">
        <v>246</v>
      </c>
      <c r="D19" s="98">
        <v>3.6</v>
      </c>
      <c r="E19" s="99">
        <f t="shared" si="1"/>
        <v>19</v>
      </c>
      <c r="F19" s="98">
        <v>3.6</v>
      </c>
      <c r="G19" s="99">
        <f t="shared" si="2"/>
        <v>16.599999999999998</v>
      </c>
      <c r="H19" s="296">
        <v>2.7777777777777779E-3</v>
      </c>
      <c r="I19" s="29">
        <f t="shared" ref="I19:I32" si="8">I18+$H19</f>
        <v>0.27361111111111108</v>
      </c>
      <c r="J19" s="152" t="s">
        <v>1</v>
      </c>
      <c r="K19" s="30">
        <f t="shared" ref="K19" si="9">K18+$H19</f>
        <v>0.37361111111111106</v>
      </c>
      <c r="L19" s="30">
        <f t="shared" si="6"/>
        <v>0.48611111111111099</v>
      </c>
      <c r="M19" s="30">
        <f>M18+$H19</f>
        <v>0.58680555555555558</v>
      </c>
      <c r="N19" s="30">
        <f>N18+$H19</f>
        <v>0.63541666666666663</v>
      </c>
      <c r="O19" s="31">
        <f t="shared" si="5"/>
        <v>0.68402777777777779</v>
      </c>
    </row>
    <row r="20" spans="1:15" s="37" customFormat="1">
      <c r="A20" s="32" t="s">
        <v>258</v>
      </c>
      <c r="B20" s="270">
        <v>68</v>
      </c>
      <c r="C20" s="270" t="s">
        <v>246</v>
      </c>
      <c r="D20" s="67">
        <v>1.4</v>
      </c>
      <c r="E20" s="68">
        <f t="shared" si="1"/>
        <v>20.399999999999999</v>
      </c>
      <c r="F20" s="67">
        <v>1.4</v>
      </c>
      <c r="G20" s="68">
        <f t="shared" si="2"/>
        <v>17.999999999999996</v>
      </c>
      <c r="H20" s="295">
        <v>2.0833333333333333E-3</v>
      </c>
      <c r="I20" s="38">
        <f t="shared" si="8"/>
        <v>0.27569444444444441</v>
      </c>
      <c r="J20" s="152" t="s">
        <v>1</v>
      </c>
      <c r="K20" s="39">
        <f t="shared" ref="K20" si="10">K19+$H20</f>
        <v>0.37569444444444439</v>
      </c>
      <c r="L20" s="39">
        <f t="shared" si="6"/>
        <v>0.48819444444444432</v>
      </c>
      <c r="M20" s="39">
        <f>M19+$H20</f>
        <v>0.58888888888888891</v>
      </c>
      <c r="N20" s="39">
        <f>N19+$H20</f>
        <v>0.63749999999999996</v>
      </c>
      <c r="O20" s="40">
        <f t="shared" si="5"/>
        <v>0.68611111111111112</v>
      </c>
    </row>
    <row r="21" spans="1:15" s="27" customFormat="1">
      <c r="A21" s="26" t="s">
        <v>21</v>
      </c>
      <c r="B21" s="271">
        <v>28</v>
      </c>
      <c r="C21" s="271" t="s">
        <v>179</v>
      </c>
      <c r="D21" s="69">
        <v>2.1</v>
      </c>
      <c r="E21" s="70">
        <f t="shared" si="1"/>
        <v>22.5</v>
      </c>
      <c r="F21" s="69">
        <v>2.1</v>
      </c>
      <c r="G21" s="70">
        <f t="shared" si="2"/>
        <v>20.099999999999998</v>
      </c>
      <c r="H21" s="296">
        <v>1.3888888888888889E-3</v>
      </c>
      <c r="I21" s="29">
        <f t="shared" si="8"/>
        <v>0.27708333333333329</v>
      </c>
      <c r="J21" s="152" t="s">
        <v>1</v>
      </c>
      <c r="K21" s="30">
        <f t="shared" ref="K21" si="11">K20+$H21</f>
        <v>0.37708333333333327</v>
      </c>
      <c r="L21" s="30">
        <f t="shared" si="6"/>
        <v>0.4895833333333332</v>
      </c>
      <c r="M21" s="30">
        <f>M20+$H21</f>
        <v>0.59027777777777779</v>
      </c>
      <c r="N21" s="30">
        <f>N20+$H21</f>
        <v>0.63888888888888884</v>
      </c>
      <c r="O21" s="31">
        <f t="shared" si="5"/>
        <v>0.6875</v>
      </c>
    </row>
    <row r="22" spans="1:15" s="27" customFormat="1">
      <c r="A22" s="26" t="s">
        <v>22</v>
      </c>
      <c r="B22" s="270">
        <v>73</v>
      </c>
      <c r="C22" s="271" t="s">
        <v>246</v>
      </c>
      <c r="D22" s="69">
        <v>1.4</v>
      </c>
      <c r="E22" s="70">
        <f t="shared" si="1"/>
        <v>23.9</v>
      </c>
      <c r="F22" s="69">
        <v>1.4</v>
      </c>
      <c r="G22" s="70">
        <f t="shared" si="2"/>
        <v>21.499999999999996</v>
      </c>
      <c r="H22" s="296">
        <v>1.3888888888888889E-3</v>
      </c>
      <c r="I22" s="29">
        <f t="shared" si="8"/>
        <v>0.27847222222222218</v>
      </c>
      <c r="J22" s="152" t="s">
        <v>1</v>
      </c>
      <c r="K22" s="30">
        <f t="shared" ref="K22" si="12">K21+$H22</f>
        <v>0.37847222222222215</v>
      </c>
      <c r="L22" s="30">
        <f t="shared" si="6"/>
        <v>0.49097222222222209</v>
      </c>
      <c r="M22" s="30">
        <v>0.59236111111111112</v>
      </c>
      <c r="N22" s="30">
        <v>0.64097222222222217</v>
      </c>
      <c r="O22" s="31">
        <f t="shared" si="5"/>
        <v>0.68888888888888888</v>
      </c>
    </row>
    <row r="23" spans="1:15" s="27" customFormat="1">
      <c r="A23" s="26" t="s">
        <v>259</v>
      </c>
      <c r="B23" s="271">
        <v>72</v>
      </c>
      <c r="C23" s="271" t="s">
        <v>246</v>
      </c>
      <c r="D23" s="69">
        <v>1.3</v>
      </c>
      <c r="E23" s="70">
        <f t="shared" si="1"/>
        <v>25.2</v>
      </c>
      <c r="F23" s="69">
        <v>1.3</v>
      </c>
      <c r="G23" s="70">
        <f t="shared" si="2"/>
        <v>22.799999999999997</v>
      </c>
      <c r="H23" s="296">
        <v>6.9444444444444447E-4</v>
      </c>
      <c r="I23" s="29">
        <f t="shared" si="8"/>
        <v>0.27916666666666662</v>
      </c>
      <c r="J23" s="152" t="s">
        <v>1</v>
      </c>
      <c r="K23" s="30">
        <f t="shared" ref="K23" si="13">K22+$H23</f>
        <v>0.3791666666666666</v>
      </c>
      <c r="L23" s="30">
        <f t="shared" si="6"/>
        <v>0.49166666666666653</v>
      </c>
      <c r="M23" s="30">
        <v>0.59375</v>
      </c>
      <c r="N23" s="30">
        <v>0.64236111111111105</v>
      </c>
      <c r="O23" s="31">
        <f t="shared" si="5"/>
        <v>0.68958333333333333</v>
      </c>
    </row>
    <row r="24" spans="1:15" s="27" customFormat="1">
      <c r="A24" s="26" t="s">
        <v>261</v>
      </c>
      <c r="B24" s="271">
        <v>71</v>
      </c>
      <c r="C24" s="271" t="s">
        <v>246</v>
      </c>
      <c r="D24" s="69">
        <v>1</v>
      </c>
      <c r="E24" s="70">
        <f t="shared" si="1"/>
        <v>26.2</v>
      </c>
      <c r="F24" s="69">
        <v>1</v>
      </c>
      <c r="G24" s="70">
        <f t="shared" si="2"/>
        <v>23.799999999999997</v>
      </c>
      <c r="H24" s="296">
        <v>6.9444444444444447E-4</v>
      </c>
      <c r="I24" s="29">
        <f t="shared" si="8"/>
        <v>0.27986111111111106</v>
      </c>
      <c r="J24" s="152" t="s">
        <v>1</v>
      </c>
      <c r="K24" s="30">
        <f t="shared" ref="K24" si="14">K23+$H24</f>
        <v>0.37986111111111104</v>
      </c>
      <c r="L24" s="30">
        <f t="shared" si="6"/>
        <v>0.49236111111111097</v>
      </c>
      <c r="M24" s="30">
        <v>0.59583333333333333</v>
      </c>
      <c r="N24" s="30">
        <v>0.64444444444444449</v>
      </c>
      <c r="O24" s="31">
        <f t="shared" si="5"/>
        <v>0.69027777777777777</v>
      </c>
    </row>
    <row r="25" spans="1:15" s="27" customFormat="1">
      <c r="A25" s="26" t="s">
        <v>260</v>
      </c>
      <c r="B25" s="271">
        <v>70</v>
      </c>
      <c r="C25" s="271" t="s">
        <v>246</v>
      </c>
      <c r="D25" s="69">
        <v>1</v>
      </c>
      <c r="E25" s="70">
        <f t="shared" si="1"/>
        <v>27.2</v>
      </c>
      <c r="F25" s="69">
        <v>1</v>
      </c>
      <c r="G25" s="70">
        <f t="shared" si="2"/>
        <v>24.799999999999997</v>
      </c>
      <c r="H25" s="296">
        <v>1.3888888888888889E-3</v>
      </c>
      <c r="I25" s="29">
        <f t="shared" si="8"/>
        <v>0.28124999999999994</v>
      </c>
      <c r="J25" s="152" t="s">
        <v>1</v>
      </c>
      <c r="K25" s="30">
        <f t="shared" ref="K25" si="15">K24+$H25</f>
        <v>0.38124999999999992</v>
      </c>
      <c r="L25" s="30">
        <f t="shared" si="6"/>
        <v>0.49374999999999986</v>
      </c>
      <c r="M25" s="30">
        <f t="shared" ref="M25:M35" si="16">M24+$H25</f>
        <v>0.59722222222222221</v>
      </c>
      <c r="N25" s="30">
        <f t="shared" ref="N25:N35" si="17">N24+$H25</f>
        <v>0.64583333333333337</v>
      </c>
      <c r="O25" s="31">
        <f t="shared" si="5"/>
        <v>0.69166666666666665</v>
      </c>
    </row>
    <row r="26" spans="1:15" s="27" customFormat="1">
      <c r="A26" s="26" t="s">
        <v>17</v>
      </c>
      <c r="B26" s="271"/>
      <c r="C26" s="271" t="s">
        <v>178</v>
      </c>
      <c r="D26" s="69">
        <v>1</v>
      </c>
      <c r="E26" s="70">
        <f t="shared" si="1"/>
        <v>28.2</v>
      </c>
      <c r="F26" s="69">
        <v>1</v>
      </c>
      <c r="G26" s="70">
        <f t="shared" si="2"/>
        <v>25.799999999999997</v>
      </c>
      <c r="H26" s="295">
        <v>2.0833333333333333E-3</v>
      </c>
      <c r="I26" s="29">
        <f t="shared" si="8"/>
        <v>0.28333333333333327</v>
      </c>
      <c r="J26" s="152" t="s">
        <v>1</v>
      </c>
      <c r="K26" s="30">
        <f t="shared" ref="K26" si="18">K25+$H26</f>
        <v>0.38333333333333325</v>
      </c>
      <c r="L26" s="30">
        <f t="shared" si="6"/>
        <v>0.49583333333333318</v>
      </c>
      <c r="M26" s="30">
        <f t="shared" si="16"/>
        <v>0.59930555555555554</v>
      </c>
      <c r="N26" s="30">
        <f t="shared" si="17"/>
        <v>0.6479166666666667</v>
      </c>
      <c r="O26" s="31">
        <f t="shared" si="5"/>
        <v>0.69374999999999998</v>
      </c>
    </row>
    <row r="27" spans="1:15" s="27" customFormat="1">
      <c r="A27" s="248" t="s">
        <v>16</v>
      </c>
      <c r="B27" s="272" t="s">
        <v>65</v>
      </c>
      <c r="C27" s="272" t="s">
        <v>246</v>
      </c>
      <c r="D27" s="69">
        <v>2</v>
      </c>
      <c r="E27" s="70">
        <f t="shared" si="1"/>
        <v>30.2</v>
      </c>
      <c r="F27" s="69">
        <v>2</v>
      </c>
      <c r="G27" s="70">
        <f t="shared" si="2"/>
        <v>27.799999999999997</v>
      </c>
      <c r="H27" s="296">
        <v>2.7777777777777779E-3</v>
      </c>
      <c r="I27" s="29">
        <f t="shared" si="8"/>
        <v>0.28611111111111104</v>
      </c>
      <c r="J27" s="152" t="s">
        <v>1</v>
      </c>
      <c r="K27" s="30">
        <f t="shared" ref="K27" si="19">K26+$H27</f>
        <v>0.38611111111111102</v>
      </c>
      <c r="L27" s="30">
        <f t="shared" si="6"/>
        <v>0.49861111111111095</v>
      </c>
      <c r="M27" s="30">
        <f t="shared" si="16"/>
        <v>0.6020833333333333</v>
      </c>
      <c r="N27" s="30">
        <f t="shared" si="17"/>
        <v>0.65069444444444446</v>
      </c>
      <c r="O27" s="31">
        <f t="shared" si="5"/>
        <v>0.69652777777777775</v>
      </c>
    </row>
    <row r="28" spans="1:15" s="37" customFormat="1">
      <c r="A28" s="248" t="s">
        <v>262</v>
      </c>
      <c r="B28" s="278" t="s">
        <v>65</v>
      </c>
      <c r="C28" s="278" t="s">
        <v>246</v>
      </c>
      <c r="D28" s="69">
        <v>0.9</v>
      </c>
      <c r="E28" s="70">
        <f t="shared" si="1"/>
        <v>31.099999999999998</v>
      </c>
      <c r="F28" s="69">
        <v>0.9</v>
      </c>
      <c r="G28" s="70">
        <f t="shared" si="2"/>
        <v>28.699999999999996</v>
      </c>
      <c r="H28" s="296">
        <v>2.0833333333333333E-3</v>
      </c>
      <c r="I28" s="29">
        <f t="shared" si="8"/>
        <v>0.28819444444444436</v>
      </c>
      <c r="J28" s="152" t="s">
        <v>1</v>
      </c>
      <c r="K28" s="30">
        <f t="shared" ref="K28" si="20">K27+$H28</f>
        <v>0.38819444444444434</v>
      </c>
      <c r="L28" s="30">
        <f t="shared" si="6"/>
        <v>0.50069444444444433</v>
      </c>
      <c r="M28" s="30">
        <f t="shared" si="16"/>
        <v>0.60416666666666663</v>
      </c>
      <c r="N28" s="30">
        <f t="shared" si="17"/>
        <v>0.65277777777777779</v>
      </c>
      <c r="O28" s="31">
        <f t="shared" si="5"/>
        <v>0.69861111111111107</v>
      </c>
    </row>
    <row r="29" spans="1:15" s="37" customFormat="1">
      <c r="A29" s="26" t="s">
        <v>257</v>
      </c>
      <c r="B29" s="271">
        <v>107</v>
      </c>
      <c r="C29" s="291" t="s">
        <v>246</v>
      </c>
      <c r="D29" s="69">
        <v>2.8</v>
      </c>
      <c r="E29" s="70">
        <f t="shared" si="1"/>
        <v>33.9</v>
      </c>
      <c r="F29" s="69">
        <v>2.8</v>
      </c>
      <c r="G29" s="70">
        <f t="shared" si="2"/>
        <v>31.499999999999996</v>
      </c>
      <c r="H29" s="296">
        <v>2.0833333333333333E-3</v>
      </c>
      <c r="I29" s="29">
        <f t="shared" si="8"/>
        <v>0.29027777777777769</v>
      </c>
      <c r="J29" s="152"/>
      <c r="K29" s="30">
        <f t="shared" ref="K29" si="21">K28+$H29</f>
        <v>0.39027777777777767</v>
      </c>
      <c r="L29" s="30">
        <f t="shared" si="6"/>
        <v>0.50277777777777766</v>
      </c>
      <c r="M29" s="30">
        <f t="shared" si="16"/>
        <v>0.60624999999999996</v>
      </c>
      <c r="N29" s="30">
        <f t="shared" si="17"/>
        <v>0.65486111111111112</v>
      </c>
      <c r="O29" s="31">
        <f t="shared" si="5"/>
        <v>0.7006944444444444</v>
      </c>
    </row>
    <row r="30" spans="1:15" s="37" customFormat="1">
      <c r="A30" s="32" t="s">
        <v>263</v>
      </c>
      <c r="B30" s="270">
        <v>2</v>
      </c>
      <c r="C30" s="290" t="s">
        <v>179</v>
      </c>
      <c r="D30" s="67">
        <v>0.9</v>
      </c>
      <c r="E30" s="68">
        <f t="shared" si="1"/>
        <v>34.799999999999997</v>
      </c>
      <c r="F30" s="67">
        <v>0.9</v>
      </c>
      <c r="G30" s="68">
        <f t="shared" si="2"/>
        <v>32.4</v>
      </c>
      <c r="H30" s="295">
        <v>1.3888888888888889E-3</v>
      </c>
      <c r="I30" s="38">
        <f t="shared" si="8"/>
        <v>0.29166666666666657</v>
      </c>
      <c r="J30" s="152" t="s">
        <v>1</v>
      </c>
      <c r="K30" s="39">
        <f t="shared" ref="K30" si="22">K29+$H30</f>
        <v>0.39166666666666655</v>
      </c>
      <c r="L30" s="39">
        <f t="shared" si="6"/>
        <v>0.50416666666666654</v>
      </c>
      <c r="M30" s="39">
        <f t="shared" si="16"/>
        <v>0.60763888888888884</v>
      </c>
      <c r="N30" s="39">
        <f t="shared" si="17"/>
        <v>0.65625</v>
      </c>
      <c r="O30" s="40">
        <f t="shared" si="5"/>
        <v>0.70208333333333328</v>
      </c>
    </row>
    <row r="31" spans="1:15" s="37" customFormat="1">
      <c r="A31" s="26" t="s">
        <v>264</v>
      </c>
      <c r="B31" s="273">
        <v>15</v>
      </c>
      <c r="C31" s="273" t="s">
        <v>245</v>
      </c>
      <c r="D31" s="69">
        <v>1.6</v>
      </c>
      <c r="E31" s="70">
        <f t="shared" si="1"/>
        <v>36.4</v>
      </c>
      <c r="F31" s="69">
        <v>1.6</v>
      </c>
      <c r="G31" s="70">
        <f t="shared" si="2"/>
        <v>34</v>
      </c>
      <c r="H31" s="297">
        <v>2.0833333333333333E-3</v>
      </c>
      <c r="I31" s="29">
        <f t="shared" si="8"/>
        <v>0.2937499999999999</v>
      </c>
      <c r="J31" s="152"/>
      <c r="K31" s="30">
        <f t="shared" ref="K31" si="23">K30+$H31</f>
        <v>0.39374999999999988</v>
      </c>
      <c r="L31" s="30">
        <f t="shared" si="6"/>
        <v>0.50624999999999987</v>
      </c>
      <c r="M31" s="30">
        <f t="shared" si="16"/>
        <v>0.60972222222222217</v>
      </c>
      <c r="N31" s="30">
        <f t="shared" si="17"/>
        <v>0.65833333333333333</v>
      </c>
      <c r="O31" s="31">
        <f t="shared" si="5"/>
        <v>0.70416666666666661</v>
      </c>
    </row>
    <row r="32" spans="1:15" s="37" customFormat="1">
      <c r="A32" s="26" t="s">
        <v>236</v>
      </c>
      <c r="B32" s="271">
        <v>4</v>
      </c>
      <c r="C32" s="271" t="s">
        <v>179</v>
      </c>
      <c r="D32" s="69">
        <v>0.3</v>
      </c>
      <c r="E32" s="70">
        <f t="shared" si="1"/>
        <v>36.699999999999996</v>
      </c>
      <c r="F32" s="69">
        <v>0.3</v>
      </c>
      <c r="G32" s="70">
        <f t="shared" si="2"/>
        <v>34.299999999999997</v>
      </c>
      <c r="H32" s="297">
        <v>6.9444444444444447E-4</v>
      </c>
      <c r="I32" s="29">
        <f t="shared" si="8"/>
        <v>0.29444444444444434</v>
      </c>
      <c r="J32" s="152" t="s">
        <v>1</v>
      </c>
      <c r="K32" s="30">
        <f t="shared" ref="K32" si="24">K31+$H32</f>
        <v>0.39444444444444432</v>
      </c>
      <c r="L32" s="30">
        <f t="shared" si="6"/>
        <v>0.50694444444444431</v>
      </c>
      <c r="M32" s="30">
        <f t="shared" si="16"/>
        <v>0.61041666666666661</v>
      </c>
      <c r="N32" s="30">
        <f t="shared" si="17"/>
        <v>0.65902777777777777</v>
      </c>
      <c r="O32" s="31">
        <f t="shared" si="5"/>
        <v>0.70486111111111105</v>
      </c>
    </row>
    <row r="33" spans="1:18" s="37" customFormat="1">
      <c r="A33" s="32" t="s">
        <v>237</v>
      </c>
      <c r="B33" s="270">
        <v>9</v>
      </c>
      <c r="C33" s="270" t="s">
        <v>179</v>
      </c>
      <c r="D33" s="67">
        <v>1.2</v>
      </c>
      <c r="E33" s="68">
        <f t="shared" si="1"/>
        <v>37.9</v>
      </c>
      <c r="F33" s="67">
        <v>1.2</v>
      </c>
      <c r="G33" s="68">
        <f t="shared" si="2"/>
        <v>35.5</v>
      </c>
      <c r="H33" s="298">
        <v>1.3888888888888889E-3</v>
      </c>
      <c r="I33" s="38">
        <v>0.29652777777777778</v>
      </c>
      <c r="J33" s="152" t="s">
        <v>1</v>
      </c>
      <c r="K33" s="39">
        <f t="shared" ref="K33" si="25">K32+$H33</f>
        <v>0.3958333333333332</v>
      </c>
      <c r="L33" s="39">
        <f t="shared" si="6"/>
        <v>0.50833333333333319</v>
      </c>
      <c r="M33" s="39">
        <f t="shared" si="16"/>
        <v>0.61180555555555549</v>
      </c>
      <c r="N33" s="39">
        <f t="shared" si="17"/>
        <v>0.66041666666666665</v>
      </c>
      <c r="O33" s="40">
        <f t="shared" si="5"/>
        <v>0.70624999999999993</v>
      </c>
    </row>
    <row r="34" spans="1:18" s="37" customFormat="1">
      <c r="A34" s="26" t="s">
        <v>239</v>
      </c>
      <c r="B34" s="271">
        <v>109</v>
      </c>
      <c r="C34" s="271" t="s">
        <v>246</v>
      </c>
      <c r="D34" s="69">
        <v>0.7</v>
      </c>
      <c r="E34" s="70">
        <f t="shared" si="1"/>
        <v>38.6</v>
      </c>
      <c r="F34" s="69">
        <v>0.7</v>
      </c>
      <c r="G34" s="70">
        <f t="shared" si="2"/>
        <v>36.200000000000003</v>
      </c>
      <c r="H34" s="297">
        <v>1.3888888888888889E-3</v>
      </c>
      <c r="I34" s="29">
        <f>I33+$H34</f>
        <v>0.29791666666666666</v>
      </c>
      <c r="J34" s="152" t="s">
        <v>1</v>
      </c>
      <c r="K34" s="30">
        <f t="shared" ref="K34" si="26">K33+$H34</f>
        <v>0.39722222222222209</v>
      </c>
      <c r="L34" s="30">
        <f t="shared" si="6"/>
        <v>0.50972222222222208</v>
      </c>
      <c r="M34" s="30">
        <f t="shared" si="16"/>
        <v>0.61319444444444438</v>
      </c>
      <c r="N34" s="30">
        <f t="shared" si="17"/>
        <v>0.66180555555555554</v>
      </c>
      <c r="O34" s="31">
        <f t="shared" si="5"/>
        <v>0.70763888888888882</v>
      </c>
    </row>
    <row r="35" spans="1:18" s="37" customFormat="1">
      <c r="A35" s="24" t="s">
        <v>298</v>
      </c>
      <c r="B35" s="270">
        <v>13</v>
      </c>
      <c r="C35" s="270" t="s">
        <v>179</v>
      </c>
      <c r="D35" s="67">
        <v>0.7</v>
      </c>
      <c r="E35" s="68">
        <f t="shared" si="1"/>
        <v>39.300000000000004</v>
      </c>
      <c r="F35" s="67">
        <v>0.7</v>
      </c>
      <c r="G35" s="68">
        <f t="shared" si="2"/>
        <v>36.900000000000006</v>
      </c>
      <c r="H35" s="298">
        <v>1.3888888888888889E-3</v>
      </c>
      <c r="I35" s="55">
        <f>I34+$H35</f>
        <v>0.29930555555555555</v>
      </c>
      <c r="J35" s="205" t="s">
        <v>1</v>
      </c>
      <c r="K35" s="56">
        <f t="shared" ref="K35" si="27">K34+$H35</f>
        <v>0.39861111111111097</v>
      </c>
      <c r="L35" s="56">
        <f t="shared" si="6"/>
        <v>0.51111111111111096</v>
      </c>
      <c r="M35" s="56">
        <f t="shared" si="16"/>
        <v>0.61458333333333326</v>
      </c>
      <c r="N35" s="56">
        <f t="shared" si="17"/>
        <v>0.66319444444444442</v>
      </c>
      <c r="O35" s="57">
        <f t="shared" si="5"/>
        <v>0.7090277777777777</v>
      </c>
    </row>
    <row r="36" spans="1:18">
      <c r="A36" s="78" t="s">
        <v>64</v>
      </c>
      <c r="B36" s="252"/>
      <c r="C36" s="252"/>
      <c r="D36" s="79" t="s">
        <v>65</v>
      </c>
      <c r="E36" s="80">
        <f>E35</f>
        <v>39.300000000000004</v>
      </c>
      <c r="F36" s="79" t="s">
        <v>65</v>
      </c>
      <c r="G36" s="80">
        <f>G35</f>
        <v>36.900000000000006</v>
      </c>
      <c r="H36" s="88"/>
      <c r="I36" s="81">
        <f>$E36</f>
        <v>39.300000000000004</v>
      </c>
      <c r="J36" s="82">
        <v>15.2</v>
      </c>
      <c r="K36" s="82">
        <f>E36-15.2</f>
        <v>24.100000000000005</v>
      </c>
      <c r="L36" s="82">
        <f>$E36</f>
        <v>39.300000000000004</v>
      </c>
      <c r="M36" s="82">
        <f>$E36</f>
        <v>39.300000000000004</v>
      </c>
      <c r="N36" s="82">
        <f>$E36</f>
        <v>39.300000000000004</v>
      </c>
      <c r="O36" s="83">
        <f>$G36</f>
        <v>36.900000000000006</v>
      </c>
      <c r="P36" s="27"/>
      <c r="Q36" s="1"/>
      <c r="R36" s="1"/>
    </row>
    <row r="37" spans="1:18" s="37" customFormat="1">
      <c r="B37" s="28"/>
      <c r="C37" s="28"/>
      <c r="D37" s="58"/>
      <c r="E37" s="58"/>
      <c r="F37" s="58"/>
      <c r="G37" s="58"/>
      <c r="H37" s="41"/>
      <c r="I37" s="59"/>
      <c r="J37" s="59"/>
      <c r="K37" s="59"/>
      <c r="L37" s="59"/>
      <c r="M37" s="59"/>
      <c r="N37" s="59"/>
      <c r="O37" s="41"/>
      <c r="P37" s="28"/>
    </row>
    <row r="38" spans="1:18" s="27" customFormat="1">
      <c r="A38" s="284" t="s">
        <v>66</v>
      </c>
      <c r="B38" s="285"/>
      <c r="C38" s="286"/>
      <c r="D38" s="85" t="s">
        <v>0</v>
      </c>
      <c r="E38" s="86"/>
      <c r="F38" s="47"/>
      <c r="G38" s="47"/>
      <c r="H38" s="28"/>
      <c r="I38" s="28"/>
      <c r="J38" s="28"/>
      <c r="K38" s="28"/>
      <c r="L38" s="28"/>
      <c r="M38" s="28"/>
      <c r="N38" s="28"/>
      <c r="O38" s="28"/>
      <c r="P38" s="28"/>
    </row>
    <row r="39" spans="1:18" s="27" customFormat="1">
      <c r="A39" s="287" t="s">
        <v>67</v>
      </c>
      <c r="B39" s="288"/>
      <c r="C39" s="289"/>
      <c r="D39" s="85">
        <f>SUM(I36:O36)</f>
        <v>233.40000000000003</v>
      </c>
      <c r="E39" s="86"/>
      <c r="F39" s="47"/>
      <c r="G39" s="47"/>
      <c r="H39" s="28"/>
      <c r="I39" s="28"/>
      <c r="J39" s="28"/>
      <c r="K39" s="28"/>
      <c r="L39" s="28"/>
      <c r="M39" s="28"/>
      <c r="N39" s="28"/>
      <c r="O39" s="28"/>
      <c r="P39" s="28"/>
    </row>
    <row r="40" spans="1:18" s="27" customFormat="1">
      <c r="A40" s="287" t="s">
        <v>68</v>
      </c>
      <c r="B40" s="288"/>
      <c r="C40" s="289"/>
      <c r="D40" s="85">
        <f>SUM(I36:O36)-M36-N36</f>
        <v>154.80000000000001</v>
      </c>
      <c r="E40" s="86"/>
      <c r="F40" s="47"/>
      <c r="G40" s="47"/>
      <c r="H40" s="28"/>
      <c r="I40" s="28"/>
      <c r="J40" s="28"/>
      <c r="K40" s="28"/>
      <c r="L40" s="28"/>
      <c r="M40" s="28"/>
      <c r="N40" s="28"/>
      <c r="O40" s="28"/>
      <c r="P40" s="28"/>
    </row>
    <row r="41" spans="1:18" s="27" customFormat="1">
      <c r="A41" s="28"/>
      <c r="B41" s="28"/>
      <c r="C41" s="28"/>
      <c r="D41" s="28"/>
      <c r="E41" s="28"/>
      <c r="F41" s="47"/>
      <c r="G41" s="47"/>
      <c r="H41" s="28"/>
      <c r="I41" s="28"/>
      <c r="J41" s="28"/>
      <c r="K41" s="28"/>
      <c r="L41" s="28"/>
      <c r="M41" s="28"/>
      <c r="N41" s="28"/>
      <c r="O41" s="28"/>
      <c r="P41" s="28"/>
    </row>
    <row r="42" spans="1:18" s="27" customFormat="1">
      <c r="A42" s="27" t="s">
        <v>72</v>
      </c>
      <c r="B42" s="28"/>
      <c r="C42" s="28"/>
      <c r="D42" s="47"/>
      <c r="E42" s="47"/>
      <c r="F42" s="47"/>
      <c r="G42" s="47"/>
      <c r="H42" s="28"/>
      <c r="I42" s="51"/>
      <c r="J42" s="51"/>
      <c r="K42" s="51"/>
      <c r="L42" s="51"/>
      <c r="M42" s="51"/>
      <c r="N42" s="51"/>
      <c r="O42" s="28"/>
      <c r="P42" s="28"/>
      <c r="Q42" s="28"/>
      <c r="R42" s="28"/>
    </row>
    <row r="43" spans="1:18" s="27" customFormat="1">
      <c r="B43" s="28"/>
      <c r="C43" s="28"/>
      <c r="D43" s="47"/>
      <c r="E43" s="47"/>
      <c r="F43" s="47"/>
      <c r="G43" s="47"/>
      <c r="H43" s="28"/>
      <c r="I43" s="51"/>
      <c r="J43" s="51"/>
      <c r="K43" s="51"/>
      <c r="L43" s="51"/>
      <c r="M43" s="51"/>
      <c r="N43" s="51"/>
      <c r="O43" s="28"/>
      <c r="P43" s="28"/>
      <c r="Q43" s="28"/>
      <c r="R43" s="28"/>
    </row>
    <row r="44" spans="1:18" s="27" customFormat="1">
      <c r="B44" s="28"/>
      <c r="C44" s="28"/>
      <c r="D44" s="47"/>
      <c r="E44" s="47"/>
      <c r="F44" s="47"/>
      <c r="G44" s="47"/>
      <c r="H44" s="28"/>
      <c r="I44" s="51"/>
      <c r="J44" s="51"/>
      <c r="K44" s="51"/>
      <c r="L44" s="51"/>
      <c r="M44" s="51"/>
      <c r="N44" s="51"/>
      <c r="O44" s="28"/>
      <c r="P44" s="28"/>
      <c r="Q44" s="28"/>
      <c r="R44" s="28"/>
    </row>
    <row r="45" spans="1:18" s="27" customFormat="1">
      <c r="B45" s="28"/>
      <c r="C45" s="28"/>
      <c r="D45" s="47"/>
      <c r="E45" s="47"/>
      <c r="F45" s="47"/>
      <c r="G45" s="47"/>
      <c r="H45" s="28"/>
      <c r="I45" s="51"/>
      <c r="J45" s="51"/>
      <c r="K45" s="51"/>
      <c r="L45" s="51"/>
      <c r="M45" s="51"/>
      <c r="N45" s="51"/>
      <c r="O45" s="28"/>
      <c r="P45" s="28"/>
      <c r="Q45" s="28"/>
      <c r="R45" s="28"/>
    </row>
    <row r="46" spans="1:18" s="27" customFormat="1">
      <c r="B46" s="28"/>
      <c r="C46" s="28"/>
      <c r="D46" s="47"/>
      <c r="E46" s="47"/>
      <c r="F46" s="47"/>
      <c r="G46" s="47"/>
      <c r="H46" s="28"/>
      <c r="I46" s="51"/>
      <c r="J46" s="51"/>
      <c r="K46" s="51"/>
      <c r="L46" s="51"/>
      <c r="M46" s="51"/>
      <c r="N46" s="51"/>
      <c r="O46" s="28"/>
      <c r="P46" s="28"/>
      <c r="Q46" s="28"/>
      <c r="R46" s="28"/>
    </row>
    <row r="47" spans="1:18" s="27" customFormat="1">
      <c r="B47" s="28"/>
      <c r="C47" s="28"/>
      <c r="D47" s="47"/>
      <c r="E47" s="47"/>
      <c r="F47" s="47"/>
      <c r="G47" s="47"/>
      <c r="H47" s="28"/>
      <c r="I47" s="51"/>
      <c r="J47" s="51"/>
      <c r="K47" s="51"/>
      <c r="L47" s="51"/>
      <c r="M47" s="51"/>
      <c r="N47" s="51"/>
      <c r="O47" s="28"/>
      <c r="P47" s="28"/>
      <c r="Q47" s="28"/>
      <c r="R47" s="28"/>
    </row>
    <row r="48" spans="1:18" s="27" customFormat="1">
      <c r="B48" s="28"/>
      <c r="C48" s="28"/>
      <c r="D48" s="47"/>
      <c r="E48" s="47"/>
      <c r="F48" s="47"/>
      <c r="G48" s="47"/>
      <c r="H48" s="28"/>
      <c r="I48" s="51"/>
      <c r="J48" s="51"/>
      <c r="K48" s="51"/>
      <c r="L48" s="51"/>
      <c r="M48" s="51"/>
      <c r="N48" s="51"/>
      <c r="O48" s="28"/>
      <c r="P48" s="28"/>
      <c r="Q48" s="28"/>
      <c r="R48" s="28"/>
    </row>
    <row r="49" spans="2:18" s="27" customFormat="1">
      <c r="B49" s="28"/>
      <c r="C49" s="28"/>
      <c r="D49" s="47"/>
      <c r="E49" s="47"/>
      <c r="F49" s="47"/>
      <c r="G49" s="47"/>
      <c r="H49" s="28"/>
      <c r="I49" s="51"/>
      <c r="J49" s="51"/>
      <c r="K49" s="51"/>
      <c r="L49" s="51"/>
      <c r="M49" s="51"/>
      <c r="N49" s="51"/>
      <c r="O49" s="28"/>
      <c r="P49" s="28"/>
      <c r="Q49" s="28"/>
      <c r="R49" s="28"/>
    </row>
    <row r="50" spans="2:18" s="27" customFormat="1">
      <c r="B50" s="28"/>
      <c r="C50" s="28"/>
      <c r="D50" s="47"/>
      <c r="E50" s="47"/>
      <c r="F50" s="47"/>
      <c r="G50" s="47"/>
      <c r="H50" s="28"/>
      <c r="I50" s="51"/>
      <c r="J50" s="51"/>
      <c r="K50" s="51"/>
      <c r="L50" s="51"/>
      <c r="M50" s="51"/>
      <c r="N50" s="51"/>
      <c r="O50" s="28"/>
      <c r="P50" s="28"/>
      <c r="Q50" s="28"/>
      <c r="R50" s="28"/>
    </row>
    <row r="51" spans="2:18" s="27" customFormat="1">
      <c r="B51" s="28"/>
      <c r="C51" s="28"/>
      <c r="D51" s="47"/>
      <c r="E51" s="47"/>
      <c r="F51" s="47"/>
      <c r="G51" s="47"/>
      <c r="H51" s="28"/>
      <c r="I51" s="51"/>
      <c r="J51" s="51"/>
      <c r="K51" s="51"/>
      <c r="L51" s="51"/>
      <c r="M51" s="51"/>
      <c r="N51" s="51"/>
      <c r="O51" s="28"/>
      <c r="P51" s="28"/>
      <c r="Q51" s="28"/>
      <c r="R51" s="28"/>
    </row>
    <row r="52" spans="2:18" s="27" customFormat="1">
      <c r="B52" s="28"/>
      <c r="C52" s="28"/>
      <c r="D52" s="47"/>
      <c r="E52" s="47"/>
      <c r="F52" s="47"/>
      <c r="G52" s="47"/>
      <c r="H52" s="28"/>
      <c r="I52" s="51"/>
      <c r="J52" s="51"/>
      <c r="K52" s="51"/>
      <c r="L52" s="51"/>
      <c r="M52" s="51"/>
      <c r="N52" s="51"/>
      <c r="O52" s="28"/>
      <c r="P52" s="28"/>
      <c r="Q52" s="28"/>
      <c r="R52" s="28"/>
    </row>
    <row r="53" spans="2:18" s="27" customFormat="1">
      <c r="B53" s="28"/>
      <c r="C53" s="28"/>
      <c r="D53" s="47"/>
      <c r="E53" s="47"/>
      <c r="F53" s="47"/>
      <c r="G53" s="47"/>
      <c r="H53" s="28"/>
      <c r="I53" s="51"/>
      <c r="J53" s="51"/>
      <c r="K53" s="51"/>
      <c r="L53" s="51"/>
      <c r="M53" s="51"/>
      <c r="N53" s="51"/>
      <c r="O53" s="28"/>
      <c r="P53" s="28"/>
      <c r="Q53" s="28"/>
      <c r="R53" s="28"/>
    </row>
    <row r="54" spans="2:18" s="27" customFormat="1">
      <c r="B54" s="28"/>
      <c r="C54" s="28"/>
      <c r="D54" s="47"/>
      <c r="E54" s="47"/>
      <c r="F54" s="47"/>
      <c r="G54" s="47"/>
      <c r="H54" s="28"/>
      <c r="I54" s="51"/>
      <c r="J54" s="51"/>
      <c r="K54" s="51"/>
      <c r="L54" s="51"/>
      <c r="M54" s="51"/>
      <c r="N54" s="51"/>
      <c r="O54" s="28"/>
      <c r="P54" s="28"/>
      <c r="Q54" s="28"/>
      <c r="R54" s="28"/>
    </row>
    <row r="55" spans="2:18" s="27" customFormat="1">
      <c r="B55" s="28"/>
      <c r="C55" s="28"/>
      <c r="D55" s="47"/>
      <c r="E55" s="47"/>
      <c r="F55" s="47"/>
      <c r="G55" s="47"/>
      <c r="H55" s="28"/>
      <c r="I55" s="51"/>
      <c r="J55" s="51"/>
      <c r="K55" s="51"/>
      <c r="L55" s="51"/>
      <c r="M55" s="51"/>
      <c r="N55" s="51"/>
      <c r="O55" s="28"/>
      <c r="P55" s="28"/>
      <c r="Q55" s="28"/>
      <c r="R55" s="28"/>
    </row>
    <row r="56" spans="2:18" s="27" customFormat="1">
      <c r="B56" s="28"/>
      <c r="C56" s="28"/>
      <c r="D56" s="47"/>
      <c r="E56" s="47"/>
      <c r="F56" s="47"/>
      <c r="G56" s="47"/>
      <c r="H56" s="28"/>
      <c r="I56" s="51"/>
      <c r="J56" s="51"/>
      <c r="K56" s="51"/>
      <c r="L56" s="51"/>
      <c r="M56" s="51"/>
      <c r="N56" s="51"/>
      <c r="O56" s="28"/>
      <c r="P56" s="28"/>
      <c r="Q56" s="28"/>
      <c r="R56" s="28"/>
    </row>
    <row r="57" spans="2:18" s="27" customFormat="1">
      <c r="B57" s="28"/>
      <c r="C57" s="28"/>
      <c r="D57" s="47"/>
      <c r="E57" s="47"/>
      <c r="F57" s="47"/>
      <c r="G57" s="47"/>
      <c r="H57" s="28"/>
      <c r="I57" s="51"/>
      <c r="J57" s="51"/>
      <c r="K57" s="51"/>
      <c r="L57" s="51"/>
      <c r="M57" s="51"/>
      <c r="N57" s="51"/>
      <c r="O57" s="28"/>
      <c r="P57" s="28"/>
      <c r="Q57" s="28"/>
      <c r="R57" s="28"/>
    </row>
    <row r="58" spans="2:18" s="27" customFormat="1">
      <c r="B58" s="28"/>
      <c r="C58" s="28"/>
      <c r="D58" s="47"/>
      <c r="E58" s="47"/>
      <c r="F58" s="47"/>
      <c r="G58" s="47"/>
      <c r="H58" s="28"/>
      <c r="I58" s="51"/>
      <c r="J58" s="51"/>
      <c r="K58" s="51"/>
      <c r="L58" s="51"/>
      <c r="M58" s="51"/>
      <c r="N58" s="51"/>
      <c r="O58" s="28"/>
      <c r="P58" s="28"/>
      <c r="Q58" s="28"/>
      <c r="R58" s="28"/>
    </row>
    <row r="59" spans="2:18" s="27" customFormat="1">
      <c r="B59" s="28"/>
      <c r="C59" s="28"/>
      <c r="D59" s="47"/>
      <c r="E59" s="47"/>
      <c r="F59" s="47"/>
      <c r="G59" s="47"/>
      <c r="H59" s="28"/>
      <c r="I59" s="51"/>
      <c r="J59" s="51"/>
      <c r="K59" s="51"/>
      <c r="L59" s="51"/>
      <c r="M59" s="51"/>
      <c r="N59" s="51"/>
      <c r="O59" s="28"/>
      <c r="P59" s="28"/>
      <c r="Q59" s="28"/>
      <c r="R59" s="28"/>
    </row>
    <row r="60" spans="2:18" s="27" customFormat="1">
      <c r="B60" s="28"/>
      <c r="C60" s="28"/>
      <c r="D60" s="47"/>
      <c r="E60" s="47"/>
      <c r="F60" s="47"/>
      <c r="G60" s="47"/>
      <c r="H60" s="28"/>
      <c r="I60" s="51"/>
      <c r="J60" s="51"/>
      <c r="K60" s="51"/>
      <c r="L60" s="51"/>
      <c r="M60" s="51"/>
      <c r="N60" s="51"/>
      <c r="O60" s="28"/>
      <c r="P60" s="28"/>
      <c r="Q60" s="28"/>
      <c r="R60" s="28"/>
    </row>
    <row r="61" spans="2:18" s="27" customFormat="1">
      <c r="B61" s="28"/>
      <c r="C61" s="28"/>
      <c r="D61" s="47"/>
      <c r="E61" s="47"/>
      <c r="F61" s="47"/>
      <c r="G61" s="47"/>
      <c r="H61" s="28"/>
      <c r="I61" s="51"/>
      <c r="J61" s="51"/>
      <c r="K61" s="51"/>
      <c r="L61" s="51"/>
      <c r="M61" s="51"/>
      <c r="N61" s="51"/>
      <c r="O61" s="28"/>
      <c r="P61" s="28"/>
      <c r="Q61" s="28"/>
      <c r="R61" s="28"/>
    </row>
    <row r="62" spans="2:18" s="27" customFormat="1">
      <c r="B62" s="28"/>
      <c r="C62" s="28"/>
      <c r="D62" s="47"/>
      <c r="E62" s="47"/>
      <c r="F62" s="47"/>
      <c r="G62" s="47"/>
      <c r="H62" s="28"/>
      <c r="I62" s="51"/>
      <c r="J62" s="51"/>
      <c r="K62" s="51"/>
      <c r="L62" s="51"/>
      <c r="M62" s="51"/>
      <c r="N62" s="51"/>
      <c r="O62" s="28"/>
      <c r="P62" s="28"/>
      <c r="Q62" s="28"/>
      <c r="R62" s="28"/>
    </row>
    <row r="63" spans="2:18" s="27" customFormat="1">
      <c r="B63" s="28"/>
      <c r="C63" s="28"/>
      <c r="D63" s="47"/>
      <c r="E63" s="47"/>
      <c r="F63" s="47"/>
      <c r="G63" s="47"/>
      <c r="H63" s="28"/>
      <c r="I63" s="51"/>
      <c r="J63" s="51"/>
      <c r="K63" s="51"/>
      <c r="L63" s="51"/>
      <c r="M63" s="51"/>
      <c r="N63" s="51"/>
      <c r="O63" s="28"/>
      <c r="P63" s="28"/>
      <c r="Q63" s="28"/>
      <c r="R63" s="28"/>
    </row>
    <row r="64" spans="2:18" s="27" customFormat="1">
      <c r="B64" s="28"/>
      <c r="C64" s="28"/>
      <c r="D64" s="47"/>
      <c r="E64" s="47"/>
      <c r="F64" s="47"/>
      <c r="G64" s="47"/>
      <c r="H64" s="28"/>
      <c r="I64" s="51"/>
      <c r="J64" s="51"/>
      <c r="K64" s="51"/>
      <c r="L64" s="51"/>
      <c r="M64" s="51"/>
      <c r="N64" s="51"/>
      <c r="O64" s="28"/>
      <c r="P64" s="28"/>
      <c r="Q64" s="28"/>
      <c r="R64" s="28"/>
    </row>
    <row r="65" spans="2:18" s="27" customFormat="1">
      <c r="B65" s="28"/>
      <c r="C65" s="28"/>
      <c r="D65" s="47"/>
      <c r="E65" s="47"/>
      <c r="F65" s="47"/>
      <c r="G65" s="47"/>
      <c r="H65" s="28"/>
      <c r="I65" s="51"/>
      <c r="J65" s="51"/>
      <c r="K65" s="51"/>
      <c r="L65" s="51"/>
      <c r="M65" s="51"/>
      <c r="N65" s="51"/>
      <c r="O65" s="28"/>
      <c r="P65" s="28"/>
      <c r="Q65" s="28"/>
      <c r="R65" s="28"/>
    </row>
    <row r="66" spans="2:18" s="27" customFormat="1">
      <c r="B66" s="28"/>
      <c r="C66" s="28"/>
      <c r="D66" s="47"/>
      <c r="E66" s="47"/>
      <c r="F66" s="47"/>
      <c r="G66" s="47"/>
      <c r="H66" s="28"/>
      <c r="I66" s="51"/>
      <c r="J66" s="51"/>
      <c r="K66" s="51"/>
      <c r="L66" s="51"/>
      <c r="M66" s="51"/>
      <c r="N66" s="51"/>
      <c r="O66" s="28"/>
      <c r="P66" s="28"/>
      <c r="Q66" s="28"/>
      <c r="R66" s="28"/>
    </row>
    <row r="67" spans="2:18" s="27" customFormat="1">
      <c r="B67" s="28"/>
      <c r="C67" s="28"/>
      <c r="D67" s="47"/>
      <c r="E67" s="47"/>
      <c r="F67" s="47"/>
      <c r="G67" s="47"/>
      <c r="H67" s="28"/>
      <c r="I67" s="51"/>
      <c r="J67" s="51"/>
      <c r="K67" s="51"/>
      <c r="L67" s="51"/>
      <c r="M67" s="51"/>
      <c r="N67" s="51"/>
      <c r="O67" s="28"/>
      <c r="P67" s="28"/>
      <c r="Q67" s="28"/>
      <c r="R67" s="28"/>
    </row>
    <row r="68" spans="2:18" s="27" customFormat="1">
      <c r="B68" s="28"/>
      <c r="C68" s="28"/>
      <c r="D68" s="47"/>
      <c r="E68" s="47"/>
      <c r="F68" s="47"/>
      <c r="G68" s="47"/>
      <c r="H68" s="28"/>
      <c r="I68" s="51"/>
      <c r="J68" s="51"/>
      <c r="K68" s="51"/>
      <c r="L68" s="51"/>
      <c r="M68" s="51"/>
      <c r="N68" s="51"/>
      <c r="O68" s="28"/>
      <c r="P68" s="28"/>
      <c r="Q68" s="28"/>
      <c r="R68" s="28"/>
    </row>
    <row r="69" spans="2:18" s="27" customFormat="1">
      <c r="B69" s="28"/>
      <c r="C69" s="28"/>
      <c r="D69" s="47"/>
      <c r="E69" s="47"/>
      <c r="F69" s="47"/>
      <c r="G69" s="47"/>
      <c r="H69" s="28"/>
      <c r="I69" s="51"/>
      <c r="J69" s="51"/>
      <c r="K69" s="51"/>
      <c r="L69" s="51"/>
      <c r="M69" s="51"/>
      <c r="N69" s="51"/>
      <c r="O69" s="28"/>
      <c r="P69" s="28"/>
      <c r="Q69" s="28"/>
      <c r="R69" s="28"/>
    </row>
    <row r="70" spans="2:18" s="27" customFormat="1">
      <c r="B70" s="28"/>
      <c r="C70" s="28"/>
      <c r="D70" s="47"/>
      <c r="E70" s="47"/>
      <c r="F70" s="47"/>
      <c r="G70" s="47"/>
      <c r="H70" s="28"/>
      <c r="I70" s="51"/>
      <c r="J70" s="51"/>
      <c r="K70" s="51"/>
      <c r="L70" s="51"/>
      <c r="M70" s="51"/>
      <c r="N70" s="51"/>
      <c r="O70" s="28"/>
      <c r="P70" s="28"/>
      <c r="Q70" s="28"/>
      <c r="R70" s="28"/>
    </row>
    <row r="71" spans="2:18" s="27" customFormat="1">
      <c r="B71" s="28"/>
      <c r="C71" s="28"/>
      <c r="D71" s="47"/>
      <c r="E71" s="47"/>
      <c r="F71" s="47"/>
      <c r="G71" s="47"/>
      <c r="H71" s="28"/>
      <c r="I71" s="51"/>
      <c r="J71" s="51"/>
      <c r="K71" s="51"/>
      <c r="L71" s="51"/>
      <c r="M71" s="51"/>
      <c r="N71" s="51"/>
      <c r="O71" s="28"/>
      <c r="P71" s="28"/>
      <c r="Q71" s="28"/>
      <c r="R71" s="28"/>
    </row>
    <row r="72" spans="2:18" s="27" customFormat="1">
      <c r="B72" s="28"/>
      <c r="C72" s="28"/>
      <c r="D72" s="47"/>
      <c r="E72" s="47"/>
      <c r="F72" s="47"/>
      <c r="G72" s="47"/>
      <c r="H72" s="28"/>
      <c r="I72" s="51"/>
      <c r="J72" s="51"/>
      <c r="K72" s="51"/>
      <c r="L72" s="51"/>
      <c r="M72" s="51"/>
      <c r="N72" s="51"/>
      <c r="O72" s="28"/>
      <c r="P72" s="28"/>
      <c r="Q72" s="28"/>
      <c r="R72" s="28"/>
    </row>
    <row r="73" spans="2:18" s="27" customFormat="1">
      <c r="B73" s="28"/>
      <c r="C73" s="28"/>
      <c r="D73" s="47"/>
      <c r="E73" s="47"/>
      <c r="F73" s="47"/>
      <c r="G73" s="47"/>
      <c r="H73" s="28"/>
      <c r="I73" s="51"/>
      <c r="J73" s="51"/>
      <c r="K73" s="51"/>
      <c r="L73" s="51"/>
      <c r="M73" s="51"/>
      <c r="N73" s="51"/>
      <c r="O73" s="28"/>
      <c r="P73" s="28"/>
      <c r="Q73" s="28"/>
      <c r="R73" s="28"/>
    </row>
    <row r="74" spans="2:18" s="27" customFormat="1">
      <c r="B74" s="28"/>
      <c r="C74" s="28"/>
      <c r="D74" s="47"/>
      <c r="E74" s="47"/>
      <c r="F74" s="47"/>
      <c r="G74" s="47"/>
      <c r="H74" s="28"/>
      <c r="I74" s="51"/>
      <c r="J74" s="51"/>
      <c r="K74" s="51"/>
      <c r="L74" s="51"/>
      <c r="M74" s="51"/>
      <c r="N74" s="51"/>
      <c r="O74" s="28"/>
      <c r="P74" s="28"/>
      <c r="Q74" s="28"/>
      <c r="R74" s="28"/>
    </row>
    <row r="75" spans="2:18" s="27" customFormat="1">
      <c r="B75" s="28"/>
      <c r="C75" s="28"/>
      <c r="D75" s="47"/>
      <c r="E75" s="47"/>
      <c r="F75" s="47"/>
      <c r="G75" s="47"/>
      <c r="H75" s="28"/>
      <c r="I75" s="51"/>
      <c r="J75" s="51"/>
      <c r="K75" s="51"/>
      <c r="L75" s="51"/>
      <c r="M75" s="51"/>
      <c r="N75" s="51"/>
      <c r="O75" s="28"/>
      <c r="P75" s="28"/>
      <c r="Q75" s="28"/>
      <c r="R75" s="28"/>
    </row>
    <row r="76" spans="2:18" s="27" customFormat="1">
      <c r="B76" s="28"/>
      <c r="C76" s="28"/>
      <c r="D76" s="47"/>
      <c r="E76" s="47"/>
      <c r="F76" s="47"/>
      <c r="G76" s="47"/>
      <c r="H76" s="28"/>
      <c r="I76" s="51"/>
      <c r="J76" s="51"/>
      <c r="K76" s="51"/>
      <c r="L76" s="51"/>
      <c r="M76" s="51"/>
      <c r="N76" s="51"/>
      <c r="O76" s="28"/>
      <c r="P76" s="28"/>
      <c r="Q76" s="28"/>
      <c r="R76" s="28"/>
    </row>
    <row r="77" spans="2:18" s="27" customFormat="1">
      <c r="B77" s="28"/>
      <c r="C77" s="28"/>
      <c r="D77" s="47"/>
      <c r="E77" s="47"/>
      <c r="F77" s="47"/>
      <c r="G77" s="47"/>
      <c r="H77" s="28"/>
      <c r="I77" s="51"/>
      <c r="J77" s="51"/>
      <c r="K77" s="51"/>
      <c r="L77" s="51"/>
      <c r="M77" s="51"/>
      <c r="N77" s="51"/>
      <c r="O77" s="28"/>
      <c r="P77" s="28"/>
      <c r="Q77" s="28"/>
      <c r="R77" s="28"/>
    </row>
    <row r="78" spans="2:18" s="27" customFormat="1">
      <c r="B78" s="28"/>
      <c r="C78" s="28"/>
      <c r="D78" s="47"/>
      <c r="E78" s="47"/>
      <c r="F78" s="47"/>
      <c r="G78" s="47"/>
      <c r="H78" s="28"/>
      <c r="I78" s="51"/>
      <c r="J78" s="51"/>
      <c r="K78" s="51"/>
      <c r="L78" s="51"/>
      <c r="M78" s="51"/>
      <c r="N78" s="51"/>
      <c r="O78" s="28"/>
      <c r="P78" s="28"/>
      <c r="Q78" s="28"/>
      <c r="R78" s="28"/>
    </row>
    <row r="79" spans="2:18" s="27" customFormat="1">
      <c r="B79" s="28"/>
      <c r="C79" s="28"/>
      <c r="D79" s="47"/>
      <c r="E79" s="47"/>
      <c r="F79" s="47"/>
      <c r="G79" s="47"/>
      <c r="H79" s="28"/>
      <c r="I79" s="51"/>
      <c r="J79" s="51"/>
      <c r="K79" s="51"/>
      <c r="L79" s="51"/>
      <c r="M79" s="51"/>
      <c r="N79" s="51"/>
      <c r="O79" s="28"/>
      <c r="P79" s="28"/>
      <c r="Q79" s="28"/>
      <c r="R79" s="28"/>
    </row>
    <row r="80" spans="2:18" s="27" customFormat="1">
      <c r="B80" s="28"/>
      <c r="C80" s="28"/>
      <c r="D80" s="47"/>
      <c r="E80" s="47"/>
      <c r="F80" s="47"/>
      <c r="G80" s="47"/>
      <c r="H80" s="28"/>
      <c r="I80" s="51"/>
      <c r="J80" s="51"/>
      <c r="K80" s="51"/>
      <c r="L80" s="51"/>
      <c r="M80" s="51"/>
      <c r="N80" s="51"/>
      <c r="O80" s="28"/>
      <c r="P80" s="28"/>
      <c r="Q80" s="28"/>
      <c r="R80" s="28"/>
    </row>
    <row r="81" spans="2:18" s="27" customFormat="1">
      <c r="B81" s="28"/>
      <c r="C81" s="28"/>
      <c r="D81" s="47"/>
      <c r="E81" s="47"/>
      <c r="F81" s="47"/>
      <c r="G81" s="47"/>
      <c r="H81" s="28"/>
      <c r="I81" s="51"/>
      <c r="J81" s="51"/>
      <c r="K81" s="51"/>
      <c r="L81" s="51"/>
      <c r="M81" s="51"/>
      <c r="N81" s="51"/>
      <c r="O81" s="28"/>
      <c r="P81" s="28"/>
      <c r="Q81" s="28"/>
      <c r="R81" s="28"/>
    </row>
    <row r="82" spans="2:18" s="27" customFormat="1">
      <c r="B82" s="28"/>
      <c r="C82" s="28"/>
      <c r="D82" s="47"/>
      <c r="E82" s="47"/>
      <c r="F82" s="47"/>
      <c r="G82" s="47"/>
      <c r="H82" s="28"/>
      <c r="I82" s="51"/>
      <c r="J82" s="51"/>
      <c r="K82" s="51"/>
      <c r="L82" s="51"/>
      <c r="M82" s="51"/>
      <c r="N82" s="51"/>
      <c r="O82" s="28"/>
      <c r="P82" s="28"/>
      <c r="Q82" s="28"/>
      <c r="R82" s="28"/>
    </row>
    <row r="83" spans="2:18" s="27" customFormat="1">
      <c r="B83" s="28"/>
      <c r="C83" s="28"/>
      <c r="D83" s="47"/>
      <c r="E83" s="47"/>
      <c r="F83" s="47"/>
      <c r="G83" s="47"/>
      <c r="H83" s="28"/>
      <c r="I83" s="51"/>
      <c r="J83" s="51"/>
      <c r="K83" s="51"/>
      <c r="L83" s="51"/>
      <c r="M83" s="51"/>
      <c r="N83" s="51"/>
      <c r="O83" s="28"/>
      <c r="P83" s="28"/>
      <c r="Q83" s="28"/>
      <c r="R83" s="28"/>
    </row>
    <row r="84" spans="2:18" s="27" customFormat="1">
      <c r="B84" s="28"/>
      <c r="C84" s="28"/>
      <c r="D84" s="47"/>
      <c r="E84" s="47"/>
      <c r="F84" s="47"/>
      <c r="G84" s="47"/>
      <c r="H84" s="28"/>
      <c r="I84" s="51"/>
      <c r="J84" s="51"/>
      <c r="K84" s="51"/>
      <c r="L84" s="51"/>
      <c r="M84" s="51"/>
      <c r="N84" s="51"/>
      <c r="O84" s="28"/>
      <c r="P84" s="28"/>
      <c r="Q84" s="28"/>
      <c r="R84" s="28"/>
    </row>
    <row r="85" spans="2:18" s="27" customFormat="1">
      <c r="B85" s="28"/>
      <c r="C85" s="28"/>
      <c r="D85" s="47"/>
      <c r="E85" s="47"/>
      <c r="F85" s="47"/>
      <c r="G85" s="47"/>
      <c r="H85" s="28"/>
      <c r="I85" s="51"/>
      <c r="J85" s="51"/>
      <c r="K85" s="51"/>
      <c r="L85" s="51"/>
      <c r="M85" s="51"/>
      <c r="N85" s="51"/>
      <c r="O85" s="28"/>
      <c r="P85" s="28"/>
      <c r="Q85" s="28"/>
      <c r="R85" s="28"/>
    </row>
    <row r="86" spans="2:18" s="27" customFormat="1">
      <c r="B86" s="28"/>
      <c r="C86" s="28"/>
      <c r="D86" s="47"/>
      <c r="E86" s="47"/>
      <c r="F86" s="47"/>
      <c r="G86" s="47"/>
      <c r="H86" s="28"/>
      <c r="I86" s="51"/>
      <c r="J86" s="51"/>
      <c r="K86" s="51"/>
      <c r="L86" s="51"/>
      <c r="M86" s="51"/>
      <c r="N86" s="51"/>
      <c r="O86" s="28"/>
      <c r="P86" s="28"/>
      <c r="Q86" s="28"/>
      <c r="R86" s="28"/>
    </row>
    <row r="87" spans="2:18" s="27" customFormat="1">
      <c r="B87" s="28"/>
      <c r="C87" s="28"/>
      <c r="D87" s="47"/>
      <c r="E87" s="47"/>
      <c r="F87" s="47"/>
      <c r="G87" s="47"/>
      <c r="H87" s="28"/>
      <c r="I87" s="51"/>
      <c r="J87" s="51"/>
      <c r="K87" s="51"/>
      <c r="L87" s="51"/>
      <c r="M87" s="51"/>
      <c r="N87" s="51"/>
      <c r="O87" s="28"/>
      <c r="P87" s="28"/>
      <c r="Q87" s="28"/>
      <c r="R87" s="28"/>
    </row>
    <row r="88" spans="2:18" s="27" customFormat="1">
      <c r="B88" s="28"/>
      <c r="C88" s="28"/>
      <c r="D88" s="47"/>
      <c r="E88" s="47"/>
      <c r="F88" s="47"/>
      <c r="G88" s="47"/>
      <c r="H88" s="28"/>
      <c r="I88" s="51"/>
      <c r="J88" s="51"/>
      <c r="K88" s="51"/>
      <c r="L88" s="51"/>
      <c r="M88" s="51"/>
      <c r="N88" s="51"/>
      <c r="O88" s="28"/>
      <c r="P88" s="28"/>
      <c r="Q88" s="28"/>
      <c r="R88" s="28"/>
    </row>
    <row r="89" spans="2:18" s="27" customFormat="1">
      <c r="B89" s="28"/>
      <c r="C89" s="28"/>
      <c r="D89" s="47"/>
      <c r="E89" s="47"/>
      <c r="F89" s="47"/>
      <c r="G89" s="47"/>
      <c r="H89" s="28"/>
      <c r="I89" s="51"/>
      <c r="J89" s="51"/>
      <c r="K89" s="51"/>
      <c r="L89" s="51"/>
      <c r="M89" s="51"/>
      <c r="N89" s="51"/>
      <c r="O89" s="28"/>
      <c r="P89" s="28"/>
      <c r="Q89" s="28"/>
      <c r="R89" s="28"/>
    </row>
    <row r="90" spans="2:18" s="27" customFormat="1">
      <c r="B90" s="28"/>
      <c r="C90" s="28"/>
      <c r="D90" s="47"/>
      <c r="E90" s="47"/>
      <c r="F90" s="47"/>
      <c r="G90" s="47"/>
      <c r="H90" s="28"/>
      <c r="I90" s="51"/>
      <c r="J90" s="51"/>
      <c r="K90" s="51"/>
      <c r="L90" s="51"/>
      <c r="M90" s="51"/>
      <c r="N90" s="51"/>
      <c r="O90" s="28"/>
      <c r="P90" s="28"/>
      <c r="Q90" s="28"/>
      <c r="R90" s="28"/>
    </row>
    <row r="91" spans="2:18" s="27" customFormat="1">
      <c r="B91" s="28"/>
      <c r="C91" s="28"/>
      <c r="D91" s="47"/>
      <c r="E91" s="47"/>
      <c r="F91" s="47"/>
      <c r="G91" s="47"/>
      <c r="H91" s="28"/>
      <c r="I91" s="51"/>
      <c r="J91" s="51"/>
      <c r="K91" s="51"/>
      <c r="L91" s="51"/>
      <c r="M91" s="51"/>
      <c r="N91" s="51"/>
      <c r="O91" s="28"/>
      <c r="P91" s="28"/>
      <c r="Q91" s="28"/>
      <c r="R91" s="28"/>
    </row>
    <row r="92" spans="2:18" s="27" customFormat="1">
      <c r="B92" s="28"/>
      <c r="C92" s="28"/>
      <c r="D92" s="47"/>
      <c r="E92" s="47"/>
      <c r="F92" s="47"/>
      <c r="G92" s="47"/>
      <c r="H92" s="28"/>
      <c r="I92" s="51"/>
      <c r="J92" s="51"/>
      <c r="K92" s="51"/>
      <c r="L92" s="51"/>
      <c r="M92" s="51"/>
      <c r="N92" s="51"/>
      <c r="O92" s="28"/>
      <c r="P92" s="28"/>
      <c r="Q92" s="28"/>
      <c r="R92" s="28"/>
    </row>
    <row r="93" spans="2:18" s="27" customFormat="1">
      <c r="B93" s="28"/>
      <c r="C93" s="28"/>
      <c r="D93" s="47"/>
      <c r="E93" s="47"/>
      <c r="F93" s="47"/>
      <c r="G93" s="47"/>
      <c r="H93" s="28"/>
      <c r="I93" s="51"/>
      <c r="J93" s="51"/>
      <c r="K93" s="51"/>
      <c r="L93" s="51"/>
      <c r="M93" s="51"/>
      <c r="N93" s="51"/>
      <c r="O93" s="28"/>
      <c r="P93" s="28"/>
      <c r="Q93" s="28"/>
      <c r="R93" s="28"/>
    </row>
    <row r="94" spans="2:18" s="27" customFormat="1">
      <c r="B94" s="28"/>
      <c r="C94" s="28"/>
      <c r="D94" s="47"/>
      <c r="E94" s="47"/>
      <c r="F94" s="47"/>
      <c r="G94" s="47"/>
      <c r="H94" s="28"/>
      <c r="I94" s="51"/>
      <c r="J94" s="51"/>
      <c r="K94" s="51"/>
      <c r="L94" s="51"/>
      <c r="M94" s="51"/>
      <c r="N94" s="51"/>
      <c r="O94" s="28"/>
      <c r="P94" s="28"/>
      <c r="Q94" s="28"/>
      <c r="R94" s="28"/>
    </row>
    <row r="95" spans="2:18" s="27" customFormat="1">
      <c r="B95" s="28"/>
      <c r="C95" s="28"/>
      <c r="D95" s="47"/>
      <c r="E95" s="47"/>
      <c r="F95" s="47"/>
      <c r="G95" s="47"/>
      <c r="H95" s="28"/>
      <c r="I95" s="51"/>
      <c r="J95" s="51"/>
      <c r="K95" s="51"/>
      <c r="L95" s="51"/>
      <c r="M95" s="51"/>
      <c r="N95" s="51"/>
      <c r="O95" s="28"/>
      <c r="P95" s="28"/>
      <c r="Q95" s="28"/>
      <c r="R95" s="28"/>
    </row>
    <row r="96" spans="2:18" s="27" customFormat="1">
      <c r="B96" s="28"/>
      <c r="C96" s="28"/>
      <c r="D96" s="47"/>
      <c r="E96" s="47"/>
      <c r="F96" s="47"/>
      <c r="G96" s="47"/>
      <c r="H96" s="28"/>
      <c r="I96" s="51"/>
      <c r="J96" s="51"/>
      <c r="K96" s="51"/>
      <c r="L96" s="51"/>
      <c r="M96" s="51"/>
      <c r="N96" s="51"/>
      <c r="O96" s="28"/>
      <c r="P96" s="28"/>
      <c r="Q96" s="28"/>
      <c r="R96" s="28"/>
    </row>
    <row r="97" spans="2:18" s="27" customFormat="1">
      <c r="B97" s="28"/>
      <c r="C97" s="28"/>
      <c r="D97" s="47"/>
      <c r="E97" s="47"/>
      <c r="F97" s="47"/>
      <c r="G97" s="47"/>
      <c r="H97" s="28"/>
      <c r="I97" s="51"/>
      <c r="J97" s="51"/>
      <c r="K97" s="51"/>
      <c r="L97" s="51"/>
      <c r="M97" s="51"/>
      <c r="N97" s="51"/>
      <c r="O97" s="28"/>
      <c r="P97" s="28"/>
      <c r="Q97" s="28"/>
      <c r="R97" s="28"/>
    </row>
    <row r="98" spans="2:18" s="27" customFormat="1">
      <c r="B98" s="28"/>
      <c r="C98" s="28"/>
      <c r="D98" s="47"/>
      <c r="E98" s="47"/>
      <c r="F98" s="47"/>
      <c r="G98" s="47"/>
      <c r="H98" s="28"/>
      <c r="I98" s="51"/>
      <c r="J98" s="51"/>
      <c r="K98" s="51"/>
      <c r="L98" s="51"/>
      <c r="M98" s="51"/>
      <c r="N98" s="51"/>
      <c r="O98" s="28"/>
      <c r="P98" s="28"/>
      <c r="Q98" s="28"/>
      <c r="R98" s="28"/>
    </row>
    <row r="99" spans="2:18" s="27" customFormat="1">
      <c r="B99" s="28"/>
      <c r="C99" s="28"/>
      <c r="D99" s="47"/>
      <c r="E99" s="47"/>
      <c r="F99" s="47"/>
      <c r="G99" s="47"/>
      <c r="H99" s="28"/>
      <c r="I99" s="51"/>
      <c r="J99" s="51"/>
      <c r="K99" s="51"/>
      <c r="L99" s="51"/>
      <c r="M99" s="51"/>
      <c r="N99" s="51"/>
      <c r="O99" s="28"/>
      <c r="P99" s="28"/>
      <c r="Q99" s="28"/>
      <c r="R99" s="28"/>
    </row>
    <row r="100" spans="2:18" s="27" customFormat="1">
      <c r="B100" s="28"/>
      <c r="C100" s="28"/>
      <c r="D100" s="47"/>
      <c r="E100" s="47"/>
      <c r="F100" s="47"/>
      <c r="G100" s="47"/>
      <c r="H100" s="28"/>
      <c r="I100" s="51"/>
      <c r="J100" s="51"/>
      <c r="K100" s="51"/>
      <c r="L100" s="51"/>
      <c r="M100" s="51"/>
      <c r="N100" s="51"/>
      <c r="O100" s="28"/>
      <c r="P100" s="28"/>
      <c r="Q100" s="28"/>
      <c r="R100" s="28"/>
    </row>
    <row r="101" spans="2:18" s="27" customFormat="1">
      <c r="B101" s="28"/>
      <c r="C101" s="28"/>
      <c r="D101" s="47"/>
      <c r="E101" s="47"/>
      <c r="F101" s="47"/>
      <c r="G101" s="47"/>
      <c r="H101" s="28"/>
      <c r="I101" s="51"/>
      <c r="J101" s="51"/>
      <c r="K101" s="51"/>
      <c r="L101" s="51"/>
      <c r="M101" s="51"/>
      <c r="N101" s="51"/>
      <c r="O101" s="28"/>
      <c r="P101" s="28"/>
      <c r="Q101" s="28"/>
      <c r="R101" s="28"/>
    </row>
    <row r="102" spans="2:18" s="27" customFormat="1">
      <c r="B102" s="28"/>
      <c r="C102" s="28"/>
      <c r="D102" s="47"/>
      <c r="E102" s="47"/>
      <c r="F102" s="47"/>
      <c r="G102" s="47"/>
      <c r="H102" s="28"/>
      <c r="I102" s="51"/>
      <c r="J102" s="51"/>
      <c r="K102" s="51"/>
      <c r="L102" s="51"/>
      <c r="M102" s="51"/>
      <c r="N102" s="51"/>
      <c r="O102" s="28"/>
      <c r="P102" s="28"/>
      <c r="Q102" s="28"/>
      <c r="R102" s="28"/>
    </row>
    <row r="103" spans="2:18" s="27" customFormat="1">
      <c r="B103" s="28"/>
      <c r="C103" s="28"/>
      <c r="D103" s="47"/>
      <c r="E103" s="47"/>
      <c r="F103" s="47"/>
      <c r="G103" s="47"/>
      <c r="H103" s="28"/>
      <c r="I103" s="51"/>
      <c r="J103" s="51"/>
      <c r="K103" s="51"/>
      <c r="L103" s="51"/>
      <c r="M103" s="51"/>
      <c r="N103" s="51"/>
      <c r="O103" s="28"/>
      <c r="P103" s="28"/>
      <c r="Q103" s="28"/>
      <c r="R103" s="28"/>
    </row>
    <row r="104" spans="2:18" s="27" customFormat="1">
      <c r="B104" s="28"/>
      <c r="C104" s="28"/>
      <c r="D104" s="47"/>
      <c r="E104" s="47"/>
      <c r="F104" s="47"/>
      <c r="G104" s="47"/>
      <c r="H104" s="28"/>
      <c r="I104" s="51"/>
      <c r="J104" s="51"/>
      <c r="K104" s="51"/>
      <c r="L104" s="51"/>
      <c r="M104" s="51"/>
      <c r="N104" s="51"/>
      <c r="O104" s="28"/>
      <c r="P104" s="28"/>
      <c r="Q104" s="28"/>
      <c r="R104" s="28"/>
    </row>
    <row r="105" spans="2:18" s="27" customFormat="1">
      <c r="B105" s="28"/>
      <c r="C105" s="28"/>
      <c r="D105" s="47"/>
      <c r="E105" s="47"/>
      <c r="F105" s="47"/>
      <c r="G105" s="47"/>
      <c r="H105" s="28"/>
      <c r="I105" s="51"/>
      <c r="J105" s="51"/>
      <c r="K105" s="51"/>
      <c r="L105" s="51"/>
      <c r="M105" s="51"/>
      <c r="N105" s="51"/>
      <c r="O105" s="28"/>
      <c r="P105" s="28"/>
      <c r="Q105" s="28"/>
      <c r="R105" s="28"/>
    </row>
    <row r="106" spans="2:18" s="27" customFormat="1">
      <c r="B106" s="28"/>
      <c r="C106" s="28"/>
      <c r="D106" s="47"/>
      <c r="E106" s="47"/>
      <c r="F106" s="47"/>
      <c r="G106" s="47"/>
      <c r="H106" s="28"/>
      <c r="I106" s="51"/>
      <c r="J106" s="51"/>
      <c r="K106" s="51"/>
      <c r="L106" s="51"/>
      <c r="M106" s="51"/>
      <c r="N106" s="51"/>
      <c r="O106" s="28"/>
      <c r="P106" s="28"/>
      <c r="Q106" s="28"/>
      <c r="R106" s="28"/>
    </row>
    <row r="107" spans="2:18" s="27" customFormat="1">
      <c r="B107" s="28"/>
      <c r="C107" s="28"/>
      <c r="D107" s="47"/>
      <c r="E107" s="47"/>
      <c r="F107" s="47"/>
      <c r="G107" s="47"/>
      <c r="H107" s="28"/>
      <c r="I107" s="51"/>
      <c r="J107" s="51"/>
      <c r="K107" s="51"/>
      <c r="L107" s="51"/>
      <c r="M107" s="51"/>
      <c r="N107" s="51"/>
      <c r="O107" s="28"/>
      <c r="P107" s="28"/>
      <c r="Q107" s="28"/>
      <c r="R107" s="28"/>
    </row>
    <row r="108" spans="2:18" s="27" customFormat="1">
      <c r="B108" s="28"/>
      <c r="C108" s="28"/>
      <c r="D108" s="47"/>
      <c r="E108" s="47"/>
      <c r="F108" s="47"/>
      <c r="G108" s="47"/>
      <c r="H108" s="28"/>
      <c r="I108" s="51"/>
      <c r="J108" s="51"/>
      <c r="K108" s="51"/>
      <c r="L108" s="51"/>
      <c r="M108" s="51"/>
      <c r="N108" s="51"/>
      <c r="O108" s="28"/>
      <c r="P108" s="28"/>
      <c r="Q108" s="28"/>
      <c r="R108" s="28"/>
    </row>
    <row r="109" spans="2:18" s="27" customFormat="1">
      <c r="B109" s="28"/>
      <c r="C109" s="28"/>
      <c r="D109" s="47"/>
      <c r="E109" s="47"/>
      <c r="F109" s="47"/>
      <c r="G109" s="47"/>
      <c r="H109" s="28"/>
      <c r="I109" s="51"/>
      <c r="J109" s="51"/>
      <c r="K109" s="51"/>
      <c r="L109" s="51"/>
      <c r="M109" s="51"/>
      <c r="N109" s="51"/>
      <c r="O109" s="28"/>
      <c r="P109" s="28"/>
      <c r="Q109" s="28"/>
      <c r="R109" s="28"/>
    </row>
    <row r="110" spans="2:18" s="27" customFormat="1">
      <c r="B110" s="28"/>
      <c r="C110" s="28"/>
      <c r="D110" s="47"/>
      <c r="E110" s="47"/>
      <c r="F110" s="47"/>
      <c r="G110" s="47"/>
      <c r="H110" s="28"/>
      <c r="I110" s="51"/>
      <c r="J110" s="51"/>
      <c r="K110" s="51"/>
      <c r="L110" s="51"/>
      <c r="M110" s="51"/>
      <c r="N110" s="51"/>
      <c r="O110" s="28"/>
      <c r="P110" s="28"/>
      <c r="Q110" s="28"/>
      <c r="R110" s="28"/>
    </row>
    <row r="111" spans="2:18" s="27" customFormat="1">
      <c r="B111" s="28"/>
      <c r="C111" s="28"/>
      <c r="D111" s="47"/>
      <c r="E111" s="47"/>
      <c r="F111" s="47"/>
      <c r="G111" s="47"/>
      <c r="H111" s="28"/>
      <c r="I111" s="51"/>
      <c r="J111" s="51"/>
      <c r="K111" s="51"/>
      <c r="L111" s="51"/>
      <c r="M111" s="51"/>
      <c r="N111" s="51"/>
      <c r="O111" s="28"/>
      <c r="P111" s="28"/>
      <c r="Q111" s="28"/>
      <c r="R111" s="28"/>
    </row>
    <row r="112" spans="2:18" s="27" customFormat="1">
      <c r="B112" s="28"/>
      <c r="C112" s="28"/>
      <c r="D112" s="47"/>
      <c r="E112" s="47"/>
      <c r="F112" s="47"/>
      <c r="G112" s="47"/>
      <c r="H112" s="28"/>
      <c r="I112" s="51"/>
      <c r="J112" s="51"/>
      <c r="K112" s="51"/>
      <c r="L112" s="51"/>
      <c r="M112" s="51"/>
      <c r="N112" s="51"/>
      <c r="O112" s="28"/>
      <c r="P112" s="28"/>
      <c r="Q112" s="28"/>
      <c r="R112" s="28"/>
    </row>
    <row r="113" spans="2:18" s="27" customFormat="1">
      <c r="B113" s="28"/>
      <c r="C113" s="28"/>
      <c r="D113" s="47"/>
      <c r="E113" s="47"/>
      <c r="F113" s="47"/>
      <c r="G113" s="47"/>
      <c r="H113" s="28"/>
      <c r="I113" s="51"/>
      <c r="J113" s="51"/>
      <c r="K113" s="51"/>
      <c r="L113" s="51"/>
      <c r="M113" s="51"/>
      <c r="N113" s="51"/>
      <c r="O113" s="28"/>
      <c r="P113" s="28"/>
      <c r="Q113" s="28"/>
      <c r="R113" s="28"/>
    </row>
    <row r="114" spans="2:18" s="27" customFormat="1">
      <c r="B114" s="28"/>
      <c r="C114" s="28"/>
      <c r="D114" s="47"/>
      <c r="E114" s="47"/>
      <c r="F114" s="47"/>
      <c r="G114" s="47"/>
      <c r="H114" s="28"/>
      <c r="I114" s="51"/>
      <c r="J114" s="51"/>
      <c r="K114" s="51"/>
      <c r="L114" s="51"/>
      <c r="M114" s="51"/>
      <c r="N114" s="51"/>
      <c r="O114" s="28"/>
      <c r="P114" s="28"/>
      <c r="Q114" s="28"/>
      <c r="R114" s="28"/>
    </row>
    <row r="115" spans="2:18" s="27" customFormat="1">
      <c r="B115" s="28"/>
      <c r="C115" s="28"/>
      <c r="D115" s="47"/>
      <c r="E115" s="47"/>
      <c r="F115" s="47"/>
      <c r="G115" s="47"/>
      <c r="H115" s="28"/>
      <c r="I115" s="51"/>
      <c r="J115" s="51"/>
      <c r="K115" s="51"/>
      <c r="L115" s="51"/>
      <c r="M115" s="51"/>
      <c r="N115" s="51"/>
      <c r="O115" s="28"/>
      <c r="P115" s="28"/>
      <c r="Q115" s="28"/>
      <c r="R115" s="28"/>
    </row>
    <row r="116" spans="2:18" s="27" customFormat="1">
      <c r="B116" s="28"/>
      <c r="C116" s="28"/>
      <c r="D116" s="47"/>
      <c r="E116" s="47"/>
      <c r="F116" s="47"/>
      <c r="G116" s="47"/>
      <c r="H116" s="28"/>
      <c r="I116" s="51"/>
      <c r="J116" s="51"/>
      <c r="K116" s="51"/>
      <c r="L116" s="51"/>
      <c r="M116" s="51"/>
      <c r="N116" s="51"/>
      <c r="O116" s="28"/>
      <c r="P116" s="28"/>
      <c r="Q116" s="28"/>
      <c r="R116" s="28"/>
    </row>
    <row r="117" spans="2:18" s="27" customFormat="1">
      <c r="B117" s="28"/>
      <c r="C117" s="28"/>
      <c r="D117" s="47"/>
      <c r="E117" s="47"/>
      <c r="F117" s="47"/>
      <c r="G117" s="47"/>
      <c r="H117" s="28"/>
      <c r="I117" s="51"/>
      <c r="J117" s="51"/>
      <c r="K117" s="51"/>
      <c r="L117" s="51"/>
      <c r="M117" s="51"/>
      <c r="N117" s="51"/>
      <c r="O117" s="28"/>
      <c r="P117" s="28"/>
      <c r="Q117" s="28"/>
      <c r="R117" s="28"/>
    </row>
    <row r="118" spans="2:18" s="27" customFormat="1">
      <c r="B118" s="28"/>
      <c r="C118" s="28"/>
      <c r="D118" s="47"/>
      <c r="E118" s="47"/>
      <c r="F118" s="47"/>
      <c r="G118" s="47"/>
      <c r="H118" s="28"/>
      <c r="I118" s="51"/>
      <c r="J118" s="51"/>
      <c r="K118" s="51"/>
      <c r="L118" s="51"/>
      <c r="M118" s="51"/>
      <c r="N118" s="51"/>
      <c r="O118" s="28"/>
      <c r="P118" s="28"/>
      <c r="Q118" s="28"/>
      <c r="R118" s="28"/>
    </row>
    <row r="119" spans="2:18" s="27" customFormat="1">
      <c r="B119" s="28"/>
      <c r="C119" s="28"/>
      <c r="D119" s="47"/>
      <c r="E119" s="47"/>
      <c r="F119" s="47"/>
      <c r="G119" s="47"/>
      <c r="H119" s="28"/>
      <c r="I119" s="51"/>
      <c r="J119" s="51"/>
      <c r="K119" s="51"/>
      <c r="L119" s="51"/>
      <c r="M119" s="51"/>
      <c r="N119" s="51"/>
      <c r="O119" s="28"/>
      <c r="P119" s="28"/>
      <c r="Q119" s="28"/>
      <c r="R119" s="28"/>
    </row>
    <row r="120" spans="2:18" s="27" customFormat="1">
      <c r="B120" s="28"/>
      <c r="C120" s="28"/>
      <c r="D120" s="47"/>
      <c r="E120" s="47"/>
      <c r="F120" s="47"/>
      <c r="G120" s="47"/>
      <c r="H120" s="28"/>
      <c r="I120" s="51"/>
      <c r="J120" s="51"/>
      <c r="K120" s="51"/>
      <c r="L120" s="51"/>
      <c r="M120" s="51"/>
      <c r="N120" s="51"/>
      <c r="O120" s="28"/>
      <c r="P120" s="28"/>
      <c r="Q120" s="28"/>
      <c r="R120" s="28"/>
    </row>
    <row r="121" spans="2:18" s="27" customFormat="1">
      <c r="B121" s="28"/>
      <c r="C121" s="28"/>
      <c r="D121" s="47"/>
      <c r="E121" s="47"/>
      <c r="F121" s="47"/>
      <c r="G121" s="47"/>
      <c r="H121" s="28"/>
      <c r="I121" s="51"/>
      <c r="J121" s="51"/>
      <c r="K121" s="51"/>
      <c r="L121" s="51"/>
      <c r="M121" s="51"/>
      <c r="N121" s="51"/>
      <c r="O121" s="28"/>
      <c r="P121" s="28"/>
      <c r="Q121" s="28"/>
      <c r="R121" s="28"/>
    </row>
    <row r="122" spans="2:18" s="27" customFormat="1">
      <c r="B122" s="28"/>
      <c r="C122" s="28"/>
      <c r="D122" s="47"/>
      <c r="E122" s="47"/>
      <c r="F122" s="47"/>
      <c r="G122" s="47"/>
      <c r="H122" s="28"/>
      <c r="I122" s="51"/>
      <c r="J122" s="51"/>
      <c r="K122" s="51"/>
      <c r="L122" s="51"/>
      <c r="M122" s="51"/>
      <c r="N122" s="51"/>
      <c r="O122" s="28"/>
      <c r="P122" s="28"/>
      <c r="Q122" s="28"/>
      <c r="R122" s="28"/>
    </row>
    <row r="123" spans="2:18" s="27" customFormat="1">
      <c r="B123" s="28"/>
      <c r="C123" s="28"/>
      <c r="D123" s="47"/>
      <c r="E123" s="47"/>
      <c r="F123" s="47"/>
      <c r="G123" s="47"/>
      <c r="H123" s="28"/>
      <c r="I123" s="51"/>
      <c r="J123" s="51"/>
      <c r="K123" s="51"/>
      <c r="L123" s="51"/>
      <c r="M123" s="51"/>
      <c r="N123" s="51"/>
      <c r="O123" s="28"/>
      <c r="P123" s="28"/>
      <c r="Q123" s="28"/>
      <c r="R123" s="28"/>
    </row>
    <row r="124" spans="2:18" s="27" customFormat="1">
      <c r="B124" s="28"/>
      <c r="C124" s="28"/>
      <c r="D124" s="47"/>
      <c r="E124" s="47"/>
      <c r="F124" s="47"/>
      <c r="G124" s="47"/>
      <c r="H124" s="28"/>
      <c r="I124" s="51"/>
      <c r="J124" s="51"/>
      <c r="K124" s="51"/>
      <c r="L124" s="51"/>
      <c r="M124" s="51"/>
      <c r="N124" s="51"/>
      <c r="O124" s="28"/>
      <c r="P124" s="28"/>
      <c r="Q124" s="28"/>
      <c r="R124" s="28"/>
    </row>
    <row r="125" spans="2:18" s="27" customFormat="1">
      <c r="B125" s="28"/>
      <c r="C125" s="28"/>
      <c r="D125" s="47"/>
      <c r="E125" s="47"/>
      <c r="F125" s="47"/>
      <c r="G125" s="47"/>
      <c r="H125" s="28"/>
      <c r="I125" s="51"/>
      <c r="J125" s="51"/>
      <c r="K125" s="51"/>
      <c r="L125" s="51"/>
      <c r="M125" s="51"/>
      <c r="N125" s="51"/>
      <c r="O125" s="28"/>
      <c r="P125" s="28"/>
      <c r="Q125" s="28"/>
      <c r="R125" s="28"/>
    </row>
    <row r="126" spans="2:18" s="27" customFormat="1">
      <c r="B126" s="28"/>
      <c r="C126" s="28"/>
      <c r="D126" s="47"/>
      <c r="E126" s="47"/>
      <c r="F126" s="47"/>
      <c r="G126" s="47"/>
      <c r="H126" s="28"/>
      <c r="I126" s="51"/>
      <c r="J126" s="51"/>
      <c r="K126" s="51"/>
      <c r="L126" s="51"/>
      <c r="M126" s="51"/>
      <c r="N126" s="51"/>
      <c r="O126" s="28"/>
      <c r="P126" s="28"/>
      <c r="Q126" s="28"/>
      <c r="R126" s="28"/>
    </row>
    <row r="127" spans="2:18" s="27" customFormat="1">
      <c r="B127" s="28"/>
      <c r="C127" s="28"/>
      <c r="D127" s="47"/>
      <c r="E127" s="47"/>
      <c r="F127" s="47"/>
      <c r="G127" s="47"/>
      <c r="H127" s="28"/>
      <c r="I127" s="51"/>
      <c r="J127" s="51"/>
      <c r="K127" s="51"/>
      <c r="L127" s="51"/>
      <c r="M127" s="51"/>
      <c r="N127" s="51"/>
      <c r="O127" s="28"/>
      <c r="P127" s="28"/>
      <c r="Q127" s="28"/>
      <c r="R127" s="28"/>
    </row>
    <row r="128" spans="2:18" s="27" customFormat="1">
      <c r="B128" s="28"/>
      <c r="C128" s="28"/>
      <c r="D128" s="47"/>
      <c r="E128" s="47"/>
      <c r="F128" s="47"/>
      <c r="G128" s="47"/>
      <c r="H128" s="28"/>
      <c r="I128" s="51"/>
      <c r="J128" s="51"/>
      <c r="K128" s="51"/>
      <c r="L128" s="51"/>
      <c r="M128" s="51"/>
      <c r="N128" s="51"/>
      <c r="O128" s="28"/>
      <c r="P128" s="28"/>
      <c r="Q128" s="28"/>
      <c r="R128" s="28"/>
    </row>
    <row r="129" spans="2:18" s="27" customFormat="1">
      <c r="B129" s="28"/>
      <c r="C129" s="28"/>
      <c r="D129" s="47"/>
      <c r="E129" s="47"/>
      <c r="F129" s="47"/>
      <c r="G129" s="47"/>
      <c r="H129" s="28"/>
      <c r="I129" s="51"/>
      <c r="J129" s="51"/>
      <c r="K129" s="51"/>
      <c r="L129" s="51"/>
      <c r="M129" s="51"/>
      <c r="N129" s="51"/>
      <c r="O129" s="28"/>
      <c r="P129" s="28"/>
      <c r="Q129" s="28"/>
      <c r="R129" s="28"/>
    </row>
    <row r="130" spans="2:18" s="27" customFormat="1">
      <c r="B130" s="28"/>
      <c r="C130" s="28"/>
      <c r="D130" s="47"/>
      <c r="E130" s="47"/>
      <c r="F130" s="47"/>
      <c r="G130" s="47"/>
      <c r="H130" s="28"/>
      <c r="I130" s="51"/>
      <c r="J130" s="51"/>
      <c r="K130" s="51"/>
      <c r="L130" s="51"/>
      <c r="M130" s="51"/>
      <c r="N130" s="51"/>
      <c r="O130" s="28"/>
      <c r="P130" s="28"/>
      <c r="Q130" s="28"/>
      <c r="R130" s="28"/>
    </row>
    <row r="131" spans="2:18" s="27" customFormat="1">
      <c r="B131" s="28"/>
      <c r="C131" s="28"/>
      <c r="D131" s="47"/>
      <c r="E131" s="47"/>
      <c r="F131" s="47"/>
      <c r="G131" s="47"/>
      <c r="H131" s="28"/>
      <c r="I131" s="51"/>
      <c r="J131" s="51"/>
      <c r="K131" s="51"/>
      <c r="L131" s="51"/>
      <c r="M131" s="51"/>
      <c r="N131" s="51"/>
      <c r="O131" s="28"/>
      <c r="P131" s="28"/>
      <c r="Q131" s="28"/>
      <c r="R131" s="28"/>
    </row>
    <row r="132" spans="2:18" s="27" customFormat="1">
      <c r="B132" s="28"/>
      <c r="C132" s="28"/>
      <c r="D132" s="47"/>
      <c r="E132" s="47"/>
      <c r="F132" s="47"/>
      <c r="G132" s="47"/>
      <c r="H132" s="28"/>
      <c r="I132" s="51"/>
      <c r="J132" s="51"/>
      <c r="K132" s="51"/>
      <c r="L132" s="51"/>
      <c r="M132" s="51"/>
      <c r="N132" s="51"/>
      <c r="O132" s="28"/>
      <c r="P132" s="28"/>
      <c r="Q132" s="28"/>
      <c r="R132" s="28"/>
    </row>
    <row r="133" spans="2:18" s="27" customFormat="1">
      <c r="B133" s="28"/>
      <c r="C133" s="28"/>
      <c r="D133" s="47"/>
      <c r="E133" s="47"/>
      <c r="F133" s="47"/>
      <c r="G133" s="47"/>
      <c r="H133" s="28"/>
      <c r="I133" s="51"/>
      <c r="J133" s="51"/>
      <c r="K133" s="51"/>
      <c r="L133" s="51"/>
      <c r="M133" s="51"/>
      <c r="N133" s="51"/>
      <c r="O133" s="28"/>
      <c r="P133" s="28"/>
      <c r="Q133" s="28"/>
      <c r="R133" s="28"/>
    </row>
    <row r="134" spans="2:18" s="27" customFormat="1">
      <c r="B134" s="28"/>
      <c r="C134" s="28"/>
      <c r="D134" s="47"/>
      <c r="E134" s="47"/>
      <c r="F134" s="47"/>
      <c r="G134" s="47"/>
      <c r="H134" s="28"/>
      <c r="I134" s="51"/>
      <c r="J134" s="51"/>
      <c r="K134" s="51"/>
      <c r="L134" s="51"/>
      <c r="M134" s="51"/>
      <c r="N134" s="51"/>
      <c r="O134" s="28"/>
      <c r="P134" s="28"/>
      <c r="Q134" s="28"/>
      <c r="R134" s="28"/>
    </row>
    <row r="135" spans="2:18" s="27" customFormat="1">
      <c r="B135" s="28"/>
      <c r="C135" s="28"/>
      <c r="D135" s="47"/>
      <c r="E135" s="47"/>
      <c r="F135" s="47"/>
      <c r="G135" s="47"/>
      <c r="H135" s="28"/>
      <c r="I135" s="51"/>
      <c r="J135" s="51"/>
      <c r="K135" s="51"/>
      <c r="L135" s="51"/>
      <c r="M135" s="51"/>
      <c r="N135" s="51"/>
      <c r="O135" s="28"/>
      <c r="P135" s="28"/>
      <c r="Q135" s="28"/>
      <c r="R135" s="28"/>
    </row>
    <row r="136" spans="2:18" s="27" customFormat="1">
      <c r="B136" s="28"/>
      <c r="C136" s="28"/>
      <c r="D136" s="47"/>
      <c r="E136" s="47"/>
      <c r="F136" s="47"/>
      <c r="G136" s="47"/>
      <c r="H136" s="28"/>
      <c r="I136" s="51"/>
      <c r="J136" s="51"/>
      <c r="K136" s="51"/>
      <c r="L136" s="51"/>
      <c r="M136" s="51"/>
      <c r="N136" s="51"/>
      <c r="O136" s="28"/>
      <c r="P136" s="28"/>
      <c r="Q136" s="28"/>
      <c r="R136" s="28"/>
    </row>
    <row r="137" spans="2:18" s="27" customFormat="1">
      <c r="B137" s="28"/>
      <c r="C137" s="28"/>
      <c r="D137" s="47"/>
      <c r="E137" s="47"/>
      <c r="F137" s="47"/>
      <c r="G137" s="47"/>
      <c r="H137" s="28"/>
      <c r="I137" s="51"/>
      <c r="J137" s="51"/>
      <c r="K137" s="51"/>
      <c r="L137" s="51"/>
      <c r="M137" s="51"/>
      <c r="N137" s="51"/>
      <c r="O137" s="28"/>
      <c r="P137" s="28"/>
      <c r="Q137" s="28"/>
      <c r="R137" s="28"/>
    </row>
    <row r="138" spans="2:18" s="27" customFormat="1">
      <c r="B138" s="28"/>
      <c r="C138" s="28"/>
      <c r="D138" s="47"/>
      <c r="E138" s="47"/>
      <c r="F138" s="47"/>
      <c r="G138" s="47"/>
      <c r="H138" s="28"/>
      <c r="I138" s="51"/>
      <c r="J138" s="51"/>
      <c r="K138" s="51"/>
      <c r="L138" s="51"/>
      <c r="M138" s="51"/>
      <c r="N138" s="51"/>
      <c r="O138" s="28"/>
      <c r="P138" s="28"/>
      <c r="Q138" s="28"/>
      <c r="R138" s="28"/>
    </row>
    <row r="139" spans="2:18" s="27" customFormat="1">
      <c r="B139" s="28"/>
      <c r="C139" s="28"/>
      <c r="D139" s="47"/>
      <c r="E139" s="47"/>
      <c r="F139" s="47"/>
      <c r="G139" s="47"/>
      <c r="H139" s="28"/>
      <c r="I139" s="51"/>
      <c r="J139" s="51"/>
      <c r="K139" s="51"/>
      <c r="L139" s="51"/>
      <c r="M139" s="51"/>
      <c r="N139" s="51"/>
      <c r="O139" s="28"/>
      <c r="P139" s="28"/>
      <c r="Q139" s="28"/>
      <c r="R139" s="28"/>
    </row>
    <row r="140" spans="2:18" s="27" customFormat="1">
      <c r="B140" s="28"/>
      <c r="C140" s="28"/>
      <c r="D140" s="47"/>
      <c r="E140" s="47"/>
      <c r="F140" s="47"/>
      <c r="G140" s="47"/>
      <c r="H140" s="28"/>
      <c r="I140" s="51"/>
      <c r="J140" s="51"/>
      <c r="K140" s="51"/>
      <c r="L140" s="51"/>
      <c r="M140" s="51"/>
      <c r="N140" s="51"/>
      <c r="O140" s="28"/>
      <c r="P140" s="28"/>
      <c r="Q140" s="28"/>
      <c r="R140" s="28"/>
    </row>
    <row r="141" spans="2:18" s="27" customFormat="1">
      <c r="B141" s="28"/>
      <c r="C141" s="28"/>
      <c r="D141" s="47"/>
      <c r="E141" s="47"/>
      <c r="F141" s="47"/>
      <c r="G141" s="47"/>
      <c r="H141" s="28"/>
      <c r="I141" s="51"/>
      <c r="J141" s="51"/>
      <c r="K141" s="51"/>
      <c r="L141" s="51"/>
      <c r="M141" s="51"/>
      <c r="N141" s="51"/>
      <c r="O141" s="28"/>
      <c r="P141" s="28"/>
      <c r="Q141" s="28"/>
      <c r="R141" s="28"/>
    </row>
    <row r="142" spans="2:18" s="27" customFormat="1">
      <c r="B142" s="28"/>
      <c r="C142" s="28"/>
      <c r="D142" s="47"/>
      <c r="E142" s="47"/>
      <c r="F142" s="47"/>
      <c r="G142" s="47"/>
      <c r="H142" s="28"/>
      <c r="I142" s="51"/>
      <c r="J142" s="51"/>
      <c r="K142" s="51"/>
      <c r="L142" s="51"/>
      <c r="M142" s="51"/>
      <c r="N142" s="51"/>
      <c r="O142" s="28"/>
      <c r="P142" s="28"/>
      <c r="Q142" s="28"/>
      <c r="R142" s="28"/>
    </row>
    <row r="143" spans="2:18" s="27" customFormat="1">
      <c r="B143" s="28"/>
      <c r="C143" s="28"/>
      <c r="D143" s="47"/>
      <c r="E143" s="47"/>
      <c r="F143" s="47"/>
      <c r="G143" s="47"/>
      <c r="H143" s="28"/>
      <c r="I143" s="51"/>
      <c r="J143" s="51"/>
      <c r="K143" s="51"/>
      <c r="L143" s="51"/>
      <c r="M143" s="51"/>
      <c r="N143" s="51"/>
      <c r="O143" s="28"/>
      <c r="P143" s="28"/>
      <c r="Q143" s="28"/>
      <c r="R143" s="28"/>
    </row>
    <row r="144" spans="2:18" s="27" customFormat="1">
      <c r="B144" s="28"/>
      <c r="C144" s="28"/>
      <c r="D144" s="47"/>
      <c r="E144" s="47"/>
      <c r="F144" s="47"/>
      <c r="G144" s="47"/>
      <c r="H144" s="28"/>
      <c r="I144" s="51"/>
      <c r="J144" s="51"/>
      <c r="K144" s="51"/>
      <c r="L144" s="51"/>
      <c r="M144" s="51"/>
      <c r="N144" s="51"/>
      <c r="O144" s="28"/>
      <c r="P144" s="28"/>
      <c r="Q144" s="28"/>
      <c r="R144" s="28"/>
    </row>
    <row r="145" spans="2:18" s="27" customFormat="1">
      <c r="B145" s="28"/>
      <c r="C145" s="28"/>
      <c r="D145" s="47"/>
      <c r="E145" s="47"/>
      <c r="F145" s="47"/>
      <c r="G145" s="47"/>
      <c r="H145" s="28"/>
      <c r="I145" s="51"/>
      <c r="J145" s="51"/>
      <c r="K145" s="51"/>
      <c r="L145" s="51"/>
      <c r="M145" s="51"/>
      <c r="N145" s="51"/>
      <c r="O145" s="28"/>
      <c r="P145" s="28"/>
      <c r="Q145" s="28"/>
      <c r="R145" s="28"/>
    </row>
    <row r="146" spans="2:18" s="27" customFormat="1">
      <c r="B146" s="28"/>
      <c r="C146" s="28"/>
      <c r="D146" s="47"/>
      <c r="E146" s="47"/>
      <c r="F146" s="47"/>
      <c r="G146" s="47"/>
      <c r="H146" s="28"/>
      <c r="I146" s="51"/>
      <c r="J146" s="51"/>
      <c r="K146" s="51"/>
      <c r="L146" s="51"/>
      <c r="M146" s="51"/>
      <c r="N146" s="51"/>
      <c r="O146" s="28"/>
      <c r="P146" s="28"/>
      <c r="Q146" s="28"/>
      <c r="R146" s="28"/>
    </row>
    <row r="147" spans="2:18" s="27" customFormat="1">
      <c r="B147" s="28"/>
      <c r="C147" s="28"/>
      <c r="D147" s="47"/>
      <c r="E147" s="47"/>
      <c r="F147" s="47"/>
      <c r="G147" s="47"/>
      <c r="H147" s="28"/>
      <c r="I147" s="51"/>
      <c r="J147" s="51"/>
      <c r="K147" s="51"/>
      <c r="L147" s="51"/>
      <c r="M147" s="51"/>
      <c r="N147" s="51"/>
      <c r="O147" s="28"/>
      <c r="P147" s="28"/>
      <c r="Q147" s="28"/>
      <c r="R147" s="28"/>
    </row>
    <row r="148" spans="2:18" s="27" customFormat="1">
      <c r="B148" s="28"/>
      <c r="C148" s="28"/>
      <c r="D148" s="47"/>
      <c r="E148" s="47"/>
      <c r="F148" s="47"/>
      <c r="G148" s="47"/>
      <c r="H148" s="28"/>
      <c r="I148" s="51"/>
      <c r="J148" s="51"/>
      <c r="K148" s="51"/>
      <c r="L148" s="51"/>
      <c r="M148" s="51"/>
      <c r="N148" s="51"/>
      <c r="O148" s="28"/>
      <c r="P148" s="28"/>
      <c r="Q148" s="28"/>
      <c r="R148" s="28"/>
    </row>
    <row r="149" spans="2:18" s="27" customFormat="1">
      <c r="B149" s="28"/>
      <c r="C149" s="28"/>
      <c r="D149" s="47"/>
      <c r="E149" s="47"/>
      <c r="F149" s="47"/>
      <c r="G149" s="47"/>
      <c r="H149" s="28"/>
      <c r="I149" s="51"/>
      <c r="J149" s="51"/>
      <c r="K149" s="51"/>
      <c r="L149" s="51"/>
      <c r="M149" s="51"/>
      <c r="N149" s="51"/>
      <c r="O149" s="28"/>
      <c r="P149" s="28"/>
      <c r="Q149" s="28"/>
      <c r="R149" s="28"/>
    </row>
    <row r="150" spans="2:18" s="27" customFormat="1">
      <c r="B150" s="28"/>
      <c r="C150" s="28"/>
      <c r="D150" s="47"/>
      <c r="E150" s="47"/>
      <c r="F150" s="47"/>
      <c r="G150" s="47"/>
      <c r="H150" s="28"/>
      <c r="I150" s="51"/>
      <c r="J150" s="51"/>
      <c r="K150" s="51"/>
      <c r="L150" s="51"/>
      <c r="M150" s="51"/>
      <c r="N150" s="51"/>
      <c r="O150" s="28"/>
      <c r="P150" s="28"/>
      <c r="Q150" s="28"/>
      <c r="R150" s="28"/>
    </row>
    <row r="151" spans="2:18" s="27" customFormat="1">
      <c r="B151" s="28"/>
      <c r="C151" s="28"/>
      <c r="D151" s="47"/>
      <c r="E151" s="47"/>
      <c r="F151" s="47"/>
      <c r="G151" s="47"/>
      <c r="H151" s="28"/>
      <c r="I151" s="51"/>
      <c r="J151" s="51"/>
      <c r="K151" s="51"/>
      <c r="L151" s="51"/>
      <c r="M151" s="51"/>
      <c r="N151" s="51"/>
      <c r="O151" s="28"/>
      <c r="P151" s="28"/>
      <c r="Q151" s="28"/>
      <c r="R151" s="28"/>
    </row>
    <row r="152" spans="2:18" s="27" customFormat="1">
      <c r="B152" s="28"/>
      <c r="C152" s="28"/>
      <c r="D152" s="47"/>
      <c r="E152" s="47"/>
      <c r="F152" s="47"/>
      <c r="G152" s="47"/>
      <c r="H152" s="28"/>
      <c r="I152" s="51"/>
      <c r="J152" s="51"/>
      <c r="K152" s="51"/>
      <c r="L152" s="51"/>
      <c r="M152" s="51"/>
      <c r="N152" s="51"/>
      <c r="O152" s="28"/>
      <c r="P152" s="28"/>
      <c r="Q152" s="28"/>
      <c r="R152" s="28"/>
    </row>
    <row r="153" spans="2:18" s="27" customFormat="1">
      <c r="B153" s="28"/>
      <c r="C153" s="28"/>
      <c r="D153" s="47"/>
      <c r="E153" s="47"/>
      <c r="F153" s="47"/>
      <c r="G153" s="47"/>
      <c r="H153" s="28"/>
      <c r="I153" s="51"/>
      <c r="J153" s="51"/>
      <c r="K153" s="51"/>
      <c r="L153" s="51"/>
      <c r="M153" s="51"/>
      <c r="N153" s="51"/>
      <c r="O153" s="28"/>
      <c r="P153" s="28"/>
      <c r="Q153" s="28"/>
      <c r="R153" s="28"/>
    </row>
    <row r="154" spans="2:18" s="27" customFormat="1">
      <c r="B154" s="28"/>
      <c r="C154" s="28"/>
      <c r="D154" s="47"/>
      <c r="E154" s="47"/>
      <c r="F154" s="47"/>
      <c r="G154" s="47"/>
      <c r="H154" s="28"/>
      <c r="I154" s="51"/>
      <c r="J154" s="51"/>
      <c r="K154" s="51"/>
      <c r="L154" s="51"/>
      <c r="M154" s="51"/>
      <c r="N154" s="51"/>
      <c r="O154" s="28"/>
      <c r="P154" s="28"/>
      <c r="Q154" s="28"/>
      <c r="R154" s="28"/>
    </row>
    <row r="155" spans="2:18" s="27" customFormat="1">
      <c r="B155" s="28"/>
      <c r="C155" s="28"/>
      <c r="D155" s="47"/>
      <c r="E155" s="47"/>
      <c r="F155" s="47"/>
      <c r="G155" s="47"/>
      <c r="H155" s="28"/>
      <c r="I155" s="51"/>
      <c r="J155" s="51"/>
      <c r="K155" s="51"/>
      <c r="L155" s="51"/>
      <c r="M155" s="51"/>
      <c r="N155" s="51"/>
      <c r="O155" s="28"/>
      <c r="P155" s="28"/>
      <c r="Q155" s="28"/>
      <c r="R155" s="28"/>
    </row>
    <row r="156" spans="2:18" s="27" customFormat="1">
      <c r="B156" s="28"/>
      <c r="C156" s="28"/>
      <c r="D156" s="47"/>
      <c r="E156" s="47"/>
      <c r="F156" s="47"/>
      <c r="G156" s="47"/>
      <c r="H156" s="28"/>
      <c r="I156" s="51"/>
      <c r="J156" s="51"/>
      <c r="K156" s="51"/>
      <c r="L156" s="51"/>
      <c r="M156" s="51"/>
      <c r="N156" s="51"/>
      <c r="O156" s="28"/>
      <c r="P156" s="28"/>
      <c r="Q156" s="28"/>
      <c r="R156" s="28"/>
    </row>
    <row r="157" spans="2:18" s="27" customFormat="1">
      <c r="B157" s="28"/>
      <c r="C157" s="28"/>
      <c r="D157" s="47"/>
      <c r="E157" s="47"/>
      <c r="F157" s="47"/>
      <c r="G157" s="47"/>
      <c r="H157" s="28"/>
      <c r="I157" s="51"/>
      <c r="J157" s="51"/>
      <c r="K157" s="51"/>
      <c r="L157" s="51"/>
      <c r="M157" s="51"/>
      <c r="N157" s="51"/>
      <c r="O157" s="28"/>
      <c r="P157" s="28"/>
      <c r="Q157" s="28"/>
      <c r="R157" s="28"/>
    </row>
    <row r="158" spans="2:18" s="27" customFormat="1">
      <c r="B158" s="28"/>
      <c r="C158" s="28"/>
      <c r="D158" s="47"/>
      <c r="E158" s="47"/>
      <c r="F158" s="47"/>
      <c r="G158" s="47"/>
      <c r="H158" s="28"/>
      <c r="I158" s="51"/>
      <c r="J158" s="51"/>
      <c r="K158" s="51"/>
      <c r="L158" s="51"/>
      <c r="M158" s="51"/>
      <c r="N158" s="51"/>
      <c r="O158" s="28"/>
      <c r="P158" s="28"/>
      <c r="Q158" s="28"/>
      <c r="R158" s="28"/>
    </row>
    <row r="159" spans="2:18" s="27" customFormat="1">
      <c r="B159" s="28"/>
      <c r="C159" s="28"/>
      <c r="D159" s="47"/>
      <c r="E159" s="47"/>
      <c r="F159" s="47"/>
      <c r="G159" s="47"/>
      <c r="H159" s="28"/>
      <c r="I159" s="51"/>
      <c r="J159" s="51"/>
      <c r="K159" s="51"/>
      <c r="L159" s="51"/>
      <c r="M159" s="51"/>
      <c r="N159" s="51"/>
      <c r="O159" s="28"/>
      <c r="P159" s="28"/>
      <c r="Q159" s="28"/>
      <c r="R159" s="28"/>
    </row>
    <row r="160" spans="2:18" s="27" customFormat="1">
      <c r="B160" s="28"/>
      <c r="C160" s="28"/>
      <c r="D160" s="47"/>
      <c r="E160" s="47"/>
      <c r="F160" s="47"/>
      <c r="G160" s="47"/>
      <c r="H160" s="28"/>
      <c r="I160" s="51"/>
      <c r="J160" s="51"/>
      <c r="K160" s="51"/>
      <c r="L160" s="51"/>
      <c r="M160" s="51"/>
      <c r="N160" s="51"/>
      <c r="O160" s="28"/>
      <c r="P160" s="28"/>
      <c r="Q160" s="28"/>
      <c r="R160" s="28"/>
    </row>
    <row r="161" spans="2:18" s="27" customFormat="1">
      <c r="B161" s="28"/>
      <c r="C161" s="28"/>
      <c r="D161" s="47"/>
      <c r="E161" s="47"/>
      <c r="F161" s="47"/>
      <c r="G161" s="47"/>
      <c r="H161" s="28"/>
      <c r="I161" s="51"/>
      <c r="J161" s="51"/>
      <c r="K161" s="51"/>
      <c r="L161" s="51"/>
      <c r="M161" s="51"/>
      <c r="N161" s="51"/>
      <c r="O161" s="28"/>
      <c r="P161" s="28"/>
      <c r="Q161" s="28"/>
      <c r="R161" s="28"/>
    </row>
    <row r="162" spans="2:18" s="27" customFormat="1">
      <c r="B162" s="28"/>
      <c r="C162" s="28"/>
      <c r="D162" s="47"/>
      <c r="E162" s="47"/>
      <c r="F162" s="47"/>
      <c r="G162" s="47"/>
      <c r="H162" s="28"/>
      <c r="I162" s="51"/>
      <c r="J162" s="51"/>
      <c r="K162" s="51"/>
      <c r="L162" s="51"/>
      <c r="M162" s="51"/>
      <c r="N162" s="51"/>
      <c r="O162" s="28"/>
      <c r="P162" s="28"/>
      <c r="Q162" s="28"/>
      <c r="R162" s="28"/>
    </row>
    <row r="163" spans="2:18" s="27" customFormat="1">
      <c r="B163" s="28"/>
      <c r="C163" s="28"/>
      <c r="D163" s="47"/>
      <c r="E163" s="47"/>
      <c r="F163" s="47"/>
      <c r="G163" s="47"/>
      <c r="H163" s="28"/>
      <c r="I163" s="51"/>
      <c r="J163" s="51"/>
      <c r="K163" s="51"/>
      <c r="L163" s="51"/>
      <c r="M163" s="51"/>
      <c r="N163" s="51"/>
      <c r="O163" s="28"/>
      <c r="P163" s="28"/>
      <c r="Q163" s="28"/>
      <c r="R163" s="28"/>
    </row>
    <row r="164" spans="2:18" s="27" customFormat="1">
      <c r="B164" s="28"/>
      <c r="C164" s="28"/>
      <c r="D164" s="47"/>
      <c r="E164" s="47"/>
      <c r="F164" s="47"/>
      <c r="G164" s="47"/>
      <c r="H164" s="28"/>
      <c r="I164" s="51"/>
      <c r="J164" s="51"/>
      <c r="K164" s="51"/>
      <c r="L164" s="51"/>
      <c r="M164" s="51"/>
      <c r="N164" s="51"/>
      <c r="O164" s="28"/>
      <c r="P164" s="28"/>
      <c r="Q164" s="28"/>
      <c r="R164" s="28"/>
    </row>
    <row r="165" spans="2:18" s="27" customFormat="1">
      <c r="B165" s="28"/>
      <c r="C165" s="28"/>
      <c r="D165" s="47"/>
      <c r="E165" s="47"/>
      <c r="F165" s="47"/>
      <c r="G165" s="47"/>
      <c r="H165" s="28"/>
      <c r="I165" s="51"/>
      <c r="J165" s="51"/>
      <c r="K165" s="51"/>
      <c r="L165" s="51"/>
      <c r="M165" s="51"/>
      <c r="N165" s="51"/>
      <c r="O165" s="28"/>
      <c r="P165" s="28"/>
      <c r="Q165" s="28"/>
      <c r="R165" s="28"/>
    </row>
    <row r="166" spans="2:18" s="27" customFormat="1">
      <c r="B166" s="28"/>
      <c r="C166" s="28"/>
      <c r="D166" s="47"/>
      <c r="E166" s="47"/>
      <c r="F166" s="47"/>
      <c r="G166" s="47"/>
      <c r="H166" s="28"/>
      <c r="I166" s="51"/>
      <c r="J166" s="51"/>
      <c r="K166" s="51"/>
      <c r="L166" s="51"/>
      <c r="M166" s="51"/>
      <c r="N166" s="51"/>
      <c r="O166" s="28"/>
      <c r="P166" s="28"/>
      <c r="Q166" s="28"/>
      <c r="R166" s="28"/>
    </row>
    <row r="167" spans="2:18" s="27" customFormat="1">
      <c r="B167" s="28"/>
      <c r="C167" s="28"/>
      <c r="D167" s="47"/>
      <c r="E167" s="47"/>
      <c r="F167" s="47"/>
      <c r="G167" s="47"/>
      <c r="H167" s="28"/>
      <c r="I167" s="51"/>
      <c r="J167" s="51"/>
      <c r="K167" s="51"/>
      <c r="L167" s="51"/>
      <c r="M167" s="51"/>
      <c r="N167" s="51"/>
      <c r="O167" s="28"/>
      <c r="P167" s="28"/>
      <c r="Q167" s="28"/>
      <c r="R167" s="28"/>
    </row>
    <row r="168" spans="2:18" s="27" customFormat="1">
      <c r="B168" s="28"/>
      <c r="C168" s="28"/>
      <c r="D168" s="47"/>
      <c r="E168" s="47"/>
      <c r="F168" s="47"/>
      <c r="G168" s="47"/>
      <c r="H168" s="28"/>
      <c r="I168" s="51"/>
      <c r="J168" s="51"/>
      <c r="K168" s="51"/>
      <c r="L168" s="51"/>
      <c r="M168" s="51"/>
      <c r="N168" s="51"/>
      <c r="O168" s="28"/>
      <c r="P168" s="28"/>
      <c r="Q168" s="28"/>
      <c r="R168" s="28"/>
    </row>
    <row r="169" spans="2:18" s="27" customFormat="1">
      <c r="B169" s="28"/>
      <c r="C169" s="28"/>
      <c r="D169" s="47"/>
      <c r="E169" s="47"/>
      <c r="F169" s="47"/>
      <c r="G169" s="47"/>
      <c r="H169" s="28"/>
      <c r="I169" s="51"/>
      <c r="J169" s="51"/>
      <c r="K169" s="51"/>
      <c r="L169" s="51"/>
      <c r="M169" s="51"/>
      <c r="N169" s="51"/>
      <c r="O169" s="28"/>
      <c r="P169" s="28"/>
      <c r="Q169" s="28"/>
      <c r="R169" s="28"/>
    </row>
    <row r="170" spans="2:18" s="27" customFormat="1">
      <c r="B170" s="28"/>
      <c r="C170" s="28"/>
      <c r="D170" s="47"/>
      <c r="E170" s="47"/>
      <c r="F170" s="47"/>
      <c r="G170" s="47"/>
      <c r="H170" s="28"/>
      <c r="I170" s="51"/>
      <c r="J170" s="51"/>
      <c r="K170" s="51"/>
      <c r="L170" s="51"/>
      <c r="M170" s="51"/>
      <c r="N170" s="51"/>
      <c r="O170" s="28"/>
      <c r="P170" s="28"/>
      <c r="Q170" s="28"/>
      <c r="R170" s="28"/>
    </row>
    <row r="171" spans="2:18">
      <c r="B171" s="28"/>
      <c r="C171" s="28"/>
      <c r="H171" s="28"/>
    </row>
    <row r="172" spans="2:18">
      <c r="B172" s="28"/>
      <c r="C172" s="28"/>
      <c r="H172" s="28"/>
    </row>
    <row r="173" spans="2:18">
      <c r="B173" s="28"/>
      <c r="C173" s="28"/>
      <c r="H173" s="28"/>
    </row>
    <row r="174" spans="2:18">
      <c r="B174" s="28"/>
      <c r="C174" s="28"/>
      <c r="H174" s="28"/>
    </row>
    <row r="175" spans="2:18">
      <c r="B175" s="28"/>
      <c r="C175" s="28"/>
      <c r="H175" s="28"/>
    </row>
    <row r="176" spans="2:18">
      <c r="B176" s="28"/>
      <c r="C176" s="28"/>
      <c r="H176" s="28"/>
    </row>
    <row r="177" spans="2:8">
      <c r="B177" s="28"/>
      <c r="C177" s="28"/>
      <c r="H177" s="28"/>
    </row>
    <row r="178" spans="2:8">
      <c r="B178" s="28"/>
      <c r="C178" s="28"/>
      <c r="H178" s="28"/>
    </row>
    <row r="179" spans="2:8">
      <c r="B179" s="28"/>
      <c r="C179" s="28"/>
    </row>
    <row r="180" spans="2:8">
      <c r="B180" s="28"/>
      <c r="C180" s="28"/>
    </row>
    <row r="181" spans="2:8">
      <c r="B181" s="28"/>
      <c r="C181" s="28"/>
    </row>
    <row r="182" spans="2:8">
      <c r="B182" s="28"/>
      <c r="C182" s="28"/>
    </row>
    <row r="183" spans="2:8">
      <c r="B183" s="28"/>
      <c r="C183" s="28"/>
    </row>
    <row r="184" spans="2:8">
      <c r="B184" s="28"/>
      <c r="C184" s="28"/>
    </row>
    <row r="185" spans="2:8">
      <c r="B185" s="28"/>
      <c r="C185" s="28"/>
    </row>
    <row r="186" spans="2:8">
      <c r="B186" s="28"/>
      <c r="C186" s="28"/>
    </row>
    <row r="187" spans="2:8">
      <c r="B187" s="28"/>
      <c r="C187" s="28"/>
    </row>
  </sheetData>
  <phoneticPr fontId="17" type="noConversion"/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9E6A0-B04E-4B40-A930-64F4BC0E296B}">
  <sheetPr>
    <tabColor rgb="FF00B0F0"/>
  </sheetPr>
  <dimension ref="A1:R195"/>
  <sheetViews>
    <sheetView workbookViewId="0">
      <selection activeCell="N37" sqref="N37"/>
    </sheetView>
  </sheetViews>
  <sheetFormatPr defaultColWidth="4.125" defaultRowHeight="13.5"/>
  <cols>
    <col min="1" max="1" width="26.625" style="1" customWidth="1"/>
    <col min="2" max="2" width="3.375" style="1" customWidth="1"/>
    <col min="3" max="3" width="2.875" style="1" customWidth="1"/>
    <col min="4" max="7" width="4.375" style="10" customWidth="1"/>
    <col min="8" max="9" width="4.375" style="10" hidden="1" customWidth="1"/>
    <col min="10" max="10" width="4.375" style="14" bestFit="1" customWidth="1"/>
    <col min="11" max="12" width="4.25" style="3" customWidth="1"/>
    <col min="13" max="14" width="4.375" style="3" bestFit="1" customWidth="1"/>
    <col min="15" max="15" width="4.125" style="3"/>
    <col min="16" max="16384" width="4.125" style="1"/>
  </cols>
  <sheetData>
    <row r="1" spans="1:15">
      <c r="A1" s="123" t="s">
        <v>395</v>
      </c>
      <c r="B1" s="23"/>
      <c r="C1" s="23"/>
    </row>
    <row r="2" spans="1:15">
      <c r="A2" s="2" t="s">
        <v>49</v>
      </c>
      <c r="B2" s="2"/>
      <c r="C2" s="2"/>
    </row>
    <row r="3" spans="1:15" s="2" customFormat="1">
      <c r="A3" s="2" t="s">
        <v>3</v>
      </c>
      <c r="D3" s="11"/>
      <c r="E3" s="11"/>
      <c r="F3" s="11"/>
      <c r="G3" s="11"/>
      <c r="H3" s="11"/>
      <c r="I3" s="11"/>
      <c r="J3" s="15"/>
      <c r="K3" s="4"/>
      <c r="L3" s="4"/>
      <c r="M3" s="3"/>
      <c r="N3" s="4"/>
      <c r="O3" s="4"/>
    </row>
    <row r="4" spans="1:15">
      <c r="A4" s="5" t="s">
        <v>8</v>
      </c>
      <c r="B4" s="5"/>
      <c r="C4" s="5"/>
      <c r="D4" s="94" t="s">
        <v>0</v>
      </c>
      <c r="E4" s="95" t="s">
        <v>2</v>
      </c>
      <c r="F4" s="94" t="s">
        <v>0</v>
      </c>
      <c r="G4" s="95" t="s">
        <v>2</v>
      </c>
      <c r="H4" s="6"/>
      <c r="I4" s="7"/>
      <c r="J4" s="199" t="s">
        <v>32</v>
      </c>
      <c r="K4" s="200" t="s">
        <v>32</v>
      </c>
      <c r="L4" s="201"/>
      <c r="M4" s="1"/>
      <c r="N4" s="1"/>
      <c r="O4" s="1"/>
    </row>
    <row r="5" spans="1:15">
      <c r="A5" s="5" t="s">
        <v>9</v>
      </c>
      <c r="B5" s="251" t="s">
        <v>248</v>
      </c>
      <c r="C5" s="251" t="s">
        <v>247</v>
      </c>
      <c r="D5" s="502" t="s">
        <v>255</v>
      </c>
      <c r="E5" s="503"/>
      <c r="F5" s="502" t="s">
        <v>256</v>
      </c>
      <c r="G5" s="503"/>
      <c r="H5" s="302" t="s">
        <v>255</v>
      </c>
      <c r="I5" s="303" t="s">
        <v>256</v>
      </c>
      <c r="J5" s="19" t="s">
        <v>60</v>
      </c>
      <c r="K5" s="20" t="s">
        <v>60</v>
      </c>
      <c r="L5" s="21"/>
      <c r="M5" s="1"/>
      <c r="N5" s="1"/>
      <c r="O5" s="1"/>
    </row>
    <row r="6" spans="1:15" s="37" customFormat="1">
      <c r="A6" s="24" t="s">
        <v>298</v>
      </c>
      <c r="B6" s="270">
        <v>13</v>
      </c>
      <c r="C6" s="270" t="s">
        <v>179</v>
      </c>
      <c r="D6" s="96">
        <v>0</v>
      </c>
      <c r="E6" s="97">
        <v>0</v>
      </c>
      <c r="F6" s="96">
        <v>0</v>
      </c>
      <c r="G6" s="97">
        <v>0</v>
      </c>
      <c r="H6" s="63">
        <v>0</v>
      </c>
      <c r="I6" s="304">
        <v>0</v>
      </c>
      <c r="J6" s="299">
        <v>0.30208333333333331</v>
      </c>
      <c r="K6" s="436">
        <v>0.51041666666666663</v>
      </c>
      <c r="L6" s="300" t="s">
        <v>1</v>
      </c>
    </row>
    <row r="7" spans="1:15" s="37" customFormat="1">
      <c r="A7" s="26" t="s">
        <v>239</v>
      </c>
      <c r="B7" s="273">
        <v>109</v>
      </c>
      <c r="C7" s="273" t="s">
        <v>246</v>
      </c>
      <c r="D7" s="98">
        <v>0.7</v>
      </c>
      <c r="E7" s="70">
        <f>E6+D7</f>
        <v>0.7</v>
      </c>
      <c r="F7" s="98">
        <v>0.7</v>
      </c>
      <c r="G7" s="70">
        <f>G6+F7</f>
        <v>0.7</v>
      </c>
      <c r="H7" s="64">
        <v>1.3888888888888889E-3</v>
      </c>
      <c r="I7" s="305">
        <v>1.3888888888888889E-3</v>
      </c>
      <c r="J7" s="29">
        <f t="shared" ref="J7:J12" si="0">J6+$H7</f>
        <v>0.3034722222222222</v>
      </c>
      <c r="K7" s="30">
        <f>K6+$I7</f>
        <v>0.51180555555555551</v>
      </c>
      <c r="L7" s="409" t="s">
        <v>1</v>
      </c>
    </row>
    <row r="8" spans="1:15" s="37" customFormat="1">
      <c r="A8" s="32" t="s">
        <v>244</v>
      </c>
      <c r="B8" s="275">
        <v>12</v>
      </c>
      <c r="C8" s="275" t="s">
        <v>179</v>
      </c>
      <c r="D8" s="67">
        <v>0.5</v>
      </c>
      <c r="E8" s="68">
        <f t="shared" ref="E8:E21" si="1">E7+D8</f>
        <v>1.2</v>
      </c>
      <c r="F8" s="67">
        <v>0.5</v>
      </c>
      <c r="G8" s="68">
        <f t="shared" ref="G8:G22" si="2">G7+F8</f>
        <v>1.2</v>
      </c>
      <c r="H8" s="63">
        <v>1.3888888888888889E-3</v>
      </c>
      <c r="I8" s="304">
        <v>1.3888888888888889E-3</v>
      </c>
      <c r="J8" s="38">
        <f t="shared" si="0"/>
        <v>0.30486111111111108</v>
      </c>
      <c r="K8" s="39">
        <f t="shared" ref="K8:K22" si="3">K7+$I8</f>
        <v>0.5131944444444444</v>
      </c>
      <c r="L8" s="437" t="s">
        <v>1</v>
      </c>
    </row>
    <row r="9" spans="1:15" s="37" customFormat="1">
      <c r="A9" s="26" t="s">
        <v>250</v>
      </c>
      <c r="B9" s="273">
        <v>3</v>
      </c>
      <c r="C9" s="273" t="s">
        <v>179</v>
      </c>
      <c r="D9" s="69">
        <v>0.9</v>
      </c>
      <c r="E9" s="70">
        <f t="shared" si="1"/>
        <v>2.1</v>
      </c>
      <c r="F9" s="69">
        <v>0.9</v>
      </c>
      <c r="G9" s="70">
        <f t="shared" si="2"/>
        <v>2.1</v>
      </c>
      <c r="H9" s="64">
        <v>1.3888888888888889E-3</v>
      </c>
      <c r="I9" s="305">
        <v>1.3888888888888889E-3</v>
      </c>
      <c r="J9" s="29">
        <f t="shared" si="0"/>
        <v>0.30624999999999997</v>
      </c>
      <c r="K9" s="30">
        <f t="shared" si="3"/>
        <v>0.51458333333333328</v>
      </c>
      <c r="L9" s="409" t="s">
        <v>1</v>
      </c>
    </row>
    <row r="10" spans="1:15" s="37" customFormat="1">
      <c r="A10" s="26" t="s">
        <v>264</v>
      </c>
      <c r="B10" s="273">
        <v>44</v>
      </c>
      <c r="C10" s="273" t="s">
        <v>245</v>
      </c>
      <c r="D10" s="69">
        <v>0.3</v>
      </c>
      <c r="E10" s="70">
        <f t="shared" si="1"/>
        <v>2.4</v>
      </c>
      <c r="F10" s="69">
        <v>0.3</v>
      </c>
      <c r="G10" s="70">
        <f t="shared" si="2"/>
        <v>2.4</v>
      </c>
      <c r="H10" s="64">
        <v>6.9444444444444447E-4</v>
      </c>
      <c r="I10" s="305">
        <v>6.9444444444444447E-4</v>
      </c>
      <c r="J10" s="29">
        <f t="shared" si="0"/>
        <v>0.30694444444444441</v>
      </c>
      <c r="K10" s="30">
        <f t="shared" si="3"/>
        <v>0.51527777777777772</v>
      </c>
      <c r="L10" s="409" t="s">
        <v>1</v>
      </c>
    </row>
    <row r="11" spans="1:15" s="27" customFormat="1">
      <c r="A11" s="26" t="s">
        <v>257</v>
      </c>
      <c r="B11" s="271">
        <v>107</v>
      </c>
      <c r="C11" s="291" t="s">
        <v>246</v>
      </c>
      <c r="D11" s="69">
        <v>1.6</v>
      </c>
      <c r="E11" s="292">
        <f t="shared" si="1"/>
        <v>4</v>
      </c>
      <c r="F11" s="69">
        <v>1.6</v>
      </c>
      <c r="G11" s="292">
        <f t="shared" si="2"/>
        <v>4</v>
      </c>
      <c r="H11" s="64">
        <v>2.0833333333333333E-3</v>
      </c>
      <c r="I11" s="305">
        <v>1.3888888888888889E-3</v>
      </c>
      <c r="J11" s="29">
        <f t="shared" si="0"/>
        <v>0.30902777777777773</v>
      </c>
      <c r="K11" s="30">
        <f t="shared" si="3"/>
        <v>0.51666666666666661</v>
      </c>
      <c r="L11" s="409" t="s">
        <v>1</v>
      </c>
    </row>
    <row r="12" spans="1:15" s="27" customFormat="1">
      <c r="A12" s="26" t="s">
        <v>34</v>
      </c>
      <c r="B12" s="271">
        <v>29</v>
      </c>
      <c r="C12" s="291" t="s">
        <v>179</v>
      </c>
      <c r="D12" s="69">
        <v>3.6</v>
      </c>
      <c r="E12" s="292">
        <f t="shared" si="1"/>
        <v>7.6</v>
      </c>
      <c r="F12" s="69" t="s">
        <v>187</v>
      </c>
      <c r="G12" s="70" t="s">
        <v>187</v>
      </c>
      <c r="H12" s="64">
        <v>3.472222222222222E-3</v>
      </c>
      <c r="I12" s="305" t="s">
        <v>187</v>
      </c>
      <c r="J12" s="29">
        <f t="shared" si="0"/>
        <v>0.31249999999999994</v>
      </c>
      <c r="K12" s="30" t="s">
        <v>187</v>
      </c>
      <c r="L12" s="409" t="s">
        <v>1</v>
      </c>
      <c r="M12" s="37"/>
    </row>
    <row r="13" spans="1:15" s="27" customFormat="1">
      <c r="A13" s="248" t="s">
        <v>15</v>
      </c>
      <c r="B13" s="272" t="s">
        <v>65</v>
      </c>
      <c r="C13" s="294" t="s">
        <v>246</v>
      </c>
      <c r="D13" s="69" t="s">
        <v>187</v>
      </c>
      <c r="E13" s="292" t="s">
        <v>187</v>
      </c>
      <c r="F13" s="69">
        <v>2.8</v>
      </c>
      <c r="G13" s="70">
        <f>G11+F13</f>
        <v>6.8</v>
      </c>
      <c r="H13" s="64" t="s">
        <v>187</v>
      </c>
      <c r="I13" s="305">
        <v>2.0833333333333333E-3</v>
      </c>
      <c r="J13" s="29" t="s">
        <v>187</v>
      </c>
      <c r="K13" s="30">
        <f>K11+$I13</f>
        <v>0.51874999999999993</v>
      </c>
      <c r="L13" s="409" t="s">
        <v>1</v>
      </c>
      <c r="M13" s="37"/>
    </row>
    <row r="14" spans="1:15" s="27" customFormat="1">
      <c r="A14" s="248" t="s">
        <v>16</v>
      </c>
      <c r="B14" s="272" t="s">
        <v>65</v>
      </c>
      <c r="C14" s="272" t="s">
        <v>246</v>
      </c>
      <c r="D14" s="69" t="s">
        <v>187</v>
      </c>
      <c r="E14" s="292" t="s">
        <v>187</v>
      </c>
      <c r="F14" s="69">
        <v>0.9</v>
      </c>
      <c r="G14" s="70">
        <f t="shared" ref="G14:G21" si="4">G13+F14</f>
        <v>7.7</v>
      </c>
      <c r="H14" s="64" t="s">
        <v>187</v>
      </c>
      <c r="I14" s="305">
        <v>6.9444444444444447E-4</v>
      </c>
      <c r="J14" s="29" t="s">
        <v>187</v>
      </c>
      <c r="K14" s="30">
        <f t="shared" si="3"/>
        <v>0.51944444444444438</v>
      </c>
      <c r="L14" s="409" t="s">
        <v>1</v>
      </c>
      <c r="M14" s="37"/>
    </row>
    <row r="15" spans="1:15" s="27" customFormat="1">
      <c r="A15" s="26" t="s">
        <v>20</v>
      </c>
      <c r="B15" s="271">
        <v>76</v>
      </c>
      <c r="C15" s="291" t="s">
        <v>246</v>
      </c>
      <c r="D15" s="69">
        <v>2.4</v>
      </c>
      <c r="E15" s="292">
        <f>E12+D15</f>
        <v>10</v>
      </c>
      <c r="F15" s="69">
        <v>1</v>
      </c>
      <c r="G15" s="70">
        <f t="shared" si="4"/>
        <v>8.6999999999999993</v>
      </c>
      <c r="H15" s="64">
        <v>3.472222222222222E-3</v>
      </c>
      <c r="I15" s="305">
        <v>1.3888888888888889E-3</v>
      </c>
      <c r="J15" s="29">
        <f>J12+$H15</f>
        <v>0.31597222222222215</v>
      </c>
      <c r="K15" s="30">
        <f t="shared" si="3"/>
        <v>0.52083333333333326</v>
      </c>
      <c r="L15" s="409" t="s">
        <v>1</v>
      </c>
      <c r="M15" s="37"/>
    </row>
    <row r="16" spans="1:15" s="27" customFormat="1">
      <c r="A16" s="26" t="s">
        <v>31</v>
      </c>
      <c r="B16" s="271">
        <v>75</v>
      </c>
      <c r="C16" s="291" t="s">
        <v>246</v>
      </c>
      <c r="D16" s="69">
        <v>2</v>
      </c>
      <c r="E16" s="292">
        <f t="shared" si="1"/>
        <v>12</v>
      </c>
      <c r="F16" s="69">
        <v>2</v>
      </c>
      <c r="G16" s="70">
        <f t="shared" si="4"/>
        <v>10.7</v>
      </c>
      <c r="H16" s="64">
        <v>2.0833333333333333E-3</v>
      </c>
      <c r="I16" s="305">
        <v>1.3888888888888889E-3</v>
      </c>
      <c r="J16" s="29">
        <f t="shared" ref="J16:J22" si="5">J15+$H16</f>
        <v>0.31805555555555548</v>
      </c>
      <c r="K16" s="30">
        <f t="shared" si="3"/>
        <v>0.52222222222222214</v>
      </c>
      <c r="L16" s="409" t="s">
        <v>1</v>
      </c>
      <c r="M16" s="37"/>
    </row>
    <row r="17" spans="1:13" s="27" customFormat="1">
      <c r="A17" s="248" t="s">
        <v>29</v>
      </c>
      <c r="B17" s="272" t="s">
        <v>65</v>
      </c>
      <c r="C17" s="294" t="s">
        <v>246</v>
      </c>
      <c r="D17" s="69">
        <v>3.6</v>
      </c>
      <c r="E17" s="292">
        <f t="shared" si="1"/>
        <v>15.6</v>
      </c>
      <c r="F17" s="69">
        <v>3.6</v>
      </c>
      <c r="G17" s="70">
        <f t="shared" si="4"/>
        <v>14.299999999999999</v>
      </c>
      <c r="H17" s="64">
        <v>3.472222222222222E-3</v>
      </c>
      <c r="I17" s="305">
        <v>2.7777777777777779E-3</v>
      </c>
      <c r="J17" s="29">
        <f t="shared" si="5"/>
        <v>0.32152777777777769</v>
      </c>
      <c r="K17" s="30">
        <f t="shared" si="3"/>
        <v>0.52499999999999991</v>
      </c>
      <c r="L17" s="409" t="s">
        <v>1</v>
      </c>
      <c r="M17" s="37"/>
    </row>
    <row r="18" spans="1:13" s="27" customFormat="1">
      <c r="A18" s="26" t="s">
        <v>265</v>
      </c>
      <c r="B18" s="271">
        <v>112</v>
      </c>
      <c r="C18" s="291" t="s">
        <v>246</v>
      </c>
      <c r="D18" s="69">
        <v>1.4</v>
      </c>
      <c r="E18" s="292">
        <f t="shared" si="1"/>
        <v>17</v>
      </c>
      <c r="F18" s="69">
        <v>1.4</v>
      </c>
      <c r="G18" s="70">
        <f t="shared" si="4"/>
        <v>15.7</v>
      </c>
      <c r="H18" s="64">
        <v>1.3888888888888889E-3</v>
      </c>
      <c r="I18" s="305">
        <v>1.3888888888888889E-3</v>
      </c>
      <c r="J18" s="29">
        <f t="shared" si="5"/>
        <v>0.32291666666666657</v>
      </c>
      <c r="K18" s="30">
        <f t="shared" si="3"/>
        <v>0.5263888888888888</v>
      </c>
      <c r="L18" s="409" t="s">
        <v>393</v>
      </c>
      <c r="M18" s="37"/>
    </row>
    <row r="19" spans="1:13" s="27" customFormat="1">
      <c r="A19" s="248" t="s">
        <v>28</v>
      </c>
      <c r="B19" s="272" t="s">
        <v>65</v>
      </c>
      <c r="C19" s="294" t="s">
        <v>246</v>
      </c>
      <c r="D19" s="69">
        <v>1</v>
      </c>
      <c r="E19" s="292">
        <f t="shared" si="1"/>
        <v>18</v>
      </c>
      <c r="F19" s="69">
        <v>1</v>
      </c>
      <c r="G19" s="70">
        <f t="shared" si="4"/>
        <v>16.7</v>
      </c>
      <c r="H19" s="64">
        <v>1.3888888888888889E-3</v>
      </c>
      <c r="I19" s="305">
        <v>1.3888888888888889E-3</v>
      </c>
      <c r="J19" s="29">
        <f t="shared" si="5"/>
        <v>0.32430555555555546</v>
      </c>
      <c r="K19" s="30">
        <f t="shared" si="3"/>
        <v>0.52777777777777768</v>
      </c>
      <c r="L19" s="409" t="s">
        <v>1</v>
      </c>
      <c r="M19" s="37"/>
    </row>
    <row r="20" spans="1:13" s="27" customFormat="1">
      <c r="A20" s="26" t="s">
        <v>18</v>
      </c>
      <c r="B20" s="271">
        <v>25</v>
      </c>
      <c r="C20" s="291" t="s">
        <v>179</v>
      </c>
      <c r="D20" s="69">
        <v>1.3</v>
      </c>
      <c r="E20" s="292">
        <f t="shared" si="1"/>
        <v>19.3</v>
      </c>
      <c r="F20" s="69">
        <v>1.3</v>
      </c>
      <c r="G20" s="70">
        <f t="shared" si="4"/>
        <v>18</v>
      </c>
      <c r="H20" s="64">
        <v>2.0833333333333333E-3</v>
      </c>
      <c r="I20" s="305">
        <v>1.3888888888888889E-3</v>
      </c>
      <c r="J20" s="29">
        <f t="shared" si="5"/>
        <v>0.32638888888888878</v>
      </c>
      <c r="K20" s="30">
        <f t="shared" si="3"/>
        <v>0.52916666666666656</v>
      </c>
      <c r="L20" s="409" t="s">
        <v>1</v>
      </c>
      <c r="M20" s="37"/>
    </row>
    <row r="21" spans="1:13" s="27" customFormat="1">
      <c r="A21" s="261" t="s">
        <v>18</v>
      </c>
      <c r="B21" s="271"/>
      <c r="C21" s="291" t="s">
        <v>178</v>
      </c>
      <c r="D21" s="71">
        <v>0.3</v>
      </c>
      <c r="E21" s="292">
        <f t="shared" si="1"/>
        <v>19.600000000000001</v>
      </c>
      <c r="F21" s="71">
        <v>0.3</v>
      </c>
      <c r="G21" s="70">
        <f t="shared" si="4"/>
        <v>18.3</v>
      </c>
      <c r="H21" s="64">
        <v>6.9444444444444447E-4</v>
      </c>
      <c r="I21" s="305">
        <v>6.9444444444444447E-4</v>
      </c>
      <c r="J21" s="29">
        <f t="shared" si="5"/>
        <v>0.32708333333333323</v>
      </c>
      <c r="K21" s="30">
        <f t="shared" si="3"/>
        <v>0.52986111111111101</v>
      </c>
      <c r="L21" s="409" t="s">
        <v>1</v>
      </c>
      <c r="M21" s="37"/>
    </row>
    <row r="22" spans="1:13" s="37" customFormat="1">
      <c r="A22" s="61" t="s">
        <v>27</v>
      </c>
      <c r="B22" s="270">
        <v>11</v>
      </c>
      <c r="C22" s="290" t="s">
        <v>179</v>
      </c>
      <c r="D22" s="72">
        <v>2.4</v>
      </c>
      <c r="E22" s="68">
        <f t="shared" ref="E22" si="6">E21+D22</f>
        <v>22</v>
      </c>
      <c r="F22" s="72">
        <v>2.4</v>
      </c>
      <c r="G22" s="68">
        <f t="shared" si="2"/>
        <v>20.7</v>
      </c>
      <c r="H22" s="63">
        <v>2.7777777777777779E-3</v>
      </c>
      <c r="I22" s="304">
        <v>2.0833333333333333E-3</v>
      </c>
      <c r="J22" s="38">
        <f t="shared" si="5"/>
        <v>0.32986111111111099</v>
      </c>
      <c r="K22" s="39">
        <f t="shared" si="3"/>
        <v>0.53194444444444433</v>
      </c>
      <c r="L22" s="437" t="s">
        <v>1</v>
      </c>
    </row>
    <row r="23" spans="1:13" s="27" customFormat="1">
      <c r="A23" s="78" t="s">
        <v>64</v>
      </c>
      <c r="B23" s="78"/>
      <c r="C23" s="78"/>
      <c r="D23" s="79" t="s">
        <v>65</v>
      </c>
      <c r="E23" s="80">
        <v>22</v>
      </c>
      <c r="F23" s="79" t="s">
        <v>65</v>
      </c>
      <c r="G23" s="80">
        <v>20.7</v>
      </c>
      <c r="H23" s="80"/>
      <c r="I23" s="253"/>
      <c r="J23" s="301">
        <f>E23</f>
        <v>22</v>
      </c>
      <c r="K23" s="308">
        <f>G23</f>
        <v>20.7</v>
      </c>
      <c r="L23" s="438" t="s">
        <v>1</v>
      </c>
    </row>
    <row r="24" spans="1:13" s="27" customFormat="1" ht="12.75"/>
    <row r="25" spans="1:13" s="1" customFormat="1">
      <c r="A25" s="5" t="s">
        <v>8</v>
      </c>
      <c r="B25" s="5"/>
      <c r="C25" s="5"/>
      <c r="D25" s="94" t="s">
        <v>0</v>
      </c>
      <c r="E25" s="95" t="s">
        <v>2</v>
      </c>
      <c r="F25" s="94" t="s">
        <v>0</v>
      </c>
      <c r="G25" s="95" t="s">
        <v>2</v>
      </c>
      <c r="H25" s="6"/>
      <c r="I25" s="7"/>
      <c r="J25" s="199" t="s">
        <v>32</v>
      </c>
      <c r="K25" s="200" t="s">
        <v>32</v>
      </c>
      <c r="L25" s="201" t="s">
        <v>32</v>
      </c>
    </row>
    <row r="26" spans="1:13" s="1" customFormat="1">
      <c r="A26" s="5" t="s">
        <v>9</v>
      </c>
      <c r="B26" s="251" t="s">
        <v>248</v>
      </c>
      <c r="C26" s="251" t="s">
        <v>247</v>
      </c>
      <c r="D26" s="502" t="s">
        <v>255</v>
      </c>
      <c r="E26" s="503"/>
      <c r="F26" s="502" t="s">
        <v>256</v>
      </c>
      <c r="G26" s="503"/>
      <c r="H26" s="302" t="s">
        <v>255</v>
      </c>
      <c r="I26" s="303" t="s">
        <v>256</v>
      </c>
      <c r="J26" s="19" t="s">
        <v>60</v>
      </c>
      <c r="K26" s="20" t="s">
        <v>60</v>
      </c>
      <c r="L26" s="21" t="s">
        <v>60</v>
      </c>
    </row>
    <row r="27" spans="1:13" s="37" customFormat="1">
      <c r="A27" s="52" t="s">
        <v>27</v>
      </c>
      <c r="B27" s="270">
        <v>11</v>
      </c>
      <c r="C27" s="290" t="s">
        <v>179</v>
      </c>
      <c r="D27" s="100">
        <v>0</v>
      </c>
      <c r="E27" s="101">
        <v>0</v>
      </c>
      <c r="F27" s="100">
        <v>0</v>
      </c>
      <c r="G27" s="101">
        <v>0</v>
      </c>
      <c r="H27" s="63">
        <v>0</v>
      </c>
      <c r="I27" s="304">
        <v>0</v>
      </c>
      <c r="J27" s="53">
        <v>0.33194444444444443</v>
      </c>
      <c r="K27" s="309">
        <v>0.60416666666666663</v>
      </c>
      <c r="L27" s="108">
        <v>0.67361111111111116</v>
      </c>
    </row>
    <row r="28" spans="1:13" s="27" customFormat="1">
      <c r="A28" s="26" t="s">
        <v>18</v>
      </c>
      <c r="B28" s="271"/>
      <c r="C28" s="291" t="s">
        <v>178</v>
      </c>
      <c r="D28" s="69">
        <v>2.4</v>
      </c>
      <c r="E28" s="70">
        <f>E27+D28</f>
        <v>2.4</v>
      </c>
      <c r="F28" s="69">
        <v>2.4</v>
      </c>
      <c r="G28" s="70">
        <f>G27+F28</f>
        <v>2.4</v>
      </c>
      <c r="H28" s="64">
        <v>2.0833333333333333E-3</v>
      </c>
      <c r="I28" s="305">
        <v>2.0833333333333333E-3</v>
      </c>
      <c r="J28" s="29">
        <f>J27+$I28</f>
        <v>0.33402777777777776</v>
      </c>
      <c r="K28" s="30">
        <f>K27+$I28</f>
        <v>0.60624999999999996</v>
      </c>
      <c r="L28" s="31">
        <v>0.67499999999999993</v>
      </c>
    </row>
    <row r="29" spans="1:13" s="27" customFormat="1">
      <c r="A29" s="26" t="s">
        <v>18</v>
      </c>
      <c r="B29" s="271">
        <v>25</v>
      </c>
      <c r="C29" s="291" t="s">
        <v>179</v>
      </c>
      <c r="D29" s="69">
        <v>0.3</v>
      </c>
      <c r="E29" s="70">
        <f t="shared" ref="E29:E43" si="7">E28+D29</f>
        <v>2.6999999999999997</v>
      </c>
      <c r="F29" s="69">
        <v>0.3</v>
      </c>
      <c r="G29" s="70">
        <f t="shared" ref="G29:G43" si="8">G28+F29</f>
        <v>2.6999999999999997</v>
      </c>
      <c r="H29" s="64">
        <v>6.9444444444444447E-4</v>
      </c>
      <c r="I29" s="305">
        <v>6.9444444444444447E-4</v>
      </c>
      <c r="J29" s="29">
        <f t="shared" ref="J29:L43" si="9">J28+$I29</f>
        <v>0.3347222222222222</v>
      </c>
      <c r="K29" s="30">
        <f t="shared" si="9"/>
        <v>0.6069444444444444</v>
      </c>
      <c r="L29" s="31">
        <f t="shared" si="9"/>
        <v>0.67569444444444438</v>
      </c>
    </row>
    <row r="30" spans="1:13" s="27" customFormat="1">
      <c r="A30" s="248" t="s">
        <v>28</v>
      </c>
      <c r="B30" s="272" t="s">
        <v>65</v>
      </c>
      <c r="C30" s="294" t="s">
        <v>246</v>
      </c>
      <c r="D30" s="69">
        <v>1.3</v>
      </c>
      <c r="E30" s="70">
        <f t="shared" si="7"/>
        <v>4</v>
      </c>
      <c r="F30" s="69">
        <v>1.3</v>
      </c>
      <c r="G30" s="70">
        <f t="shared" si="8"/>
        <v>4</v>
      </c>
      <c r="H30" s="64">
        <v>1.3888888888888889E-3</v>
      </c>
      <c r="I30" s="305">
        <v>1.3888888888888889E-3</v>
      </c>
      <c r="J30" s="29">
        <f t="shared" si="9"/>
        <v>0.33611111111111108</v>
      </c>
      <c r="K30" s="30">
        <v>0.61041666666666672</v>
      </c>
      <c r="L30" s="31">
        <v>0.67847222222222225</v>
      </c>
    </row>
    <row r="31" spans="1:13" s="27" customFormat="1">
      <c r="A31" s="26" t="s">
        <v>265</v>
      </c>
      <c r="B31" s="271">
        <v>112</v>
      </c>
      <c r="C31" s="291" t="s">
        <v>246</v>
      </c>
      <c r="D31" s="69">
        <v>1</v>
      </c>
      <c r="E31" s="70">
        <f t="shared" si="7"/>
        <v>5</v>
      </c>
      <c r="F31" s="69">
        <v>1</v>
      </c>
      <c r="G31" s="70">
        <f t="shared" si="8"/>
        <v>5</v>
      </c>
      <c r="H31" s="64">
        <v>1.3888888888888889E-3</v>
      </c>
      <c r="I31" s="305">
        <v>1.3888888888888889E-3</v>
      </c>
      <c r="J31" s="29">
        <f t="shared" si="9"/>
        <v>0.33749999999999997</v>
      </c>
      <c r="K31" s="30">
        <v>0.61249999999999993</v>
      </c>
      <c r="L31" s="31">
        <v>0.68055555555555547</v>
      </c>
    </row>
    <row r="32" spans="1:13" s="27" customFormat="1">
      <c r="A32" s="248" t="s">
        <v>29</v>
      </c>
      <c r="B32" s="272" t="s">
        <v>65</v>
      </c>
      <c r="C32" s="294" t="s">
        <v>246</v>
      </c>
      <c r="D32" s="69">
        <v>1.4</v>
      </c>
      <c r="E32" s="70">
        <f t="shared" si="7"/>
        <v>6.4</v>
      </c>
      <c r="F32" s="69">
        <v>1.4</v>
      </c>
      <c r="G32" s="70">
        <f t="shared" si="8"/>
        <v>6.4</v>
      </c>
      <c r="H32" s="64">
        <v>2.0833333333333333E-3</v>
      </c>
      <c r="I32" s="305">
        <v>2.0833333333333333E-3</v>
      </c>
      <c r="J32" s="29">
        <f t="shared" si="9"/>
        <v>0.33958333333333329</v>
      </c>
      <c r="K32" s="30">
        <f t="shared" si="9"/>
        <v>0.61458333333333326</v>
      </c>
      <c r="L32" s="31">
        <f t="shared" si="9"/>
        <v>0.6826388888888888</v>
      </c>
    </row>
    <row r="33" spans="1:18" s="27" customFormat="1">
      <c r="A33" s="26" t="s">
        <v>31</v>
      </c>
      <c r="B33" s="271">
        <v>75</v>
      </c>
      <c r="C33" s="291" t="s">
        <v>246</v>
      </c>
      <c r="D33" s="69">
        <v>3.6</v>
      </c>
      <c r="E33" s="70">
        <f t="shared" si="7"/>
        <v>10</v>
      </c>
      <c r="F33" s="69">
        <v>3.6</v>
      </c>
      <c r="G33" s="70">
        <f t="shared" si="8"/>
        <v>10</v>
      </c>
      <c r="H33" s="64">
        <v>2.0833333333333333E-3</v>
      </c>
      <c r="I33" s="305">
        <v>2.0833333333333333E-3</v>
      </c>
      <c r="J33" s="29">
        <f t="shared" si="9"/>
        <v>0.34166666666666662</v>
      </c>
      <c r="K33" s="30">
        <f t="shared" si="9"/>
        <v>0.61666666666666659</v>
      </c>
      <c r="L33" s="31">
        <f t="shared" si="9"/>
        <v>0.68472222222222212</v>
      </c>
    </row>
    <row r="34" spans="1:18" s="27" customFormat="1">
      <c r="A34" s="26" t="s">
        <v>20</v>
      </c>
      <c r="B34" s="271">
        <v>76</v>
      </c>
      <c r="C34" s="291" t="s">
        <v>246</v>
      </c>
      <c r="D34" s="69">
        <v>2</v>
      </c>
      <c r="E34" s="70">
        <f t="shared" si="7"/>
        <v>12</v>
      </c>
      <c r="F34" s="69">
        <v>2</v>
      </c>
      <c r="G34" s="70">
        <f t="shared" si="8"/>
        <v>12</v>
      </c>
      <c r="H34" s="64">
        <v>2.0833333333333333E-3</v>
      </c>
      <c r="I34" s="305">
        <v>2.0833333333333333E-3</v>
      </c>
      <c r="J34" s="29">
        <f t="shared" si="9"/>
        <v>0.34374999999999994</v>
      </c>
      <c r="K34" s="30">
        <v>0.61805555555555558</v>
      </c>
      <c r="L34" s="31">
        <v>0.68611111111111101</v>
      </c>
    </row>
    <row r="35" spans="1:18" s="27" customFormat="1">
      <c r="A35" s="248" t="s">
        <v>16</v>
      </c>
      <c r="B35" s="272" t="s">
        <v>65</v>
      </c>
      <c r="C35" s="272" t="s">
        <v>246</v>
      </c>
      <c r="D35" s="69" t="s">
        <v>65</v>
      </c>
      <c r="E35" s="70" t="s">
        <v>65</v>
      </c>
      <c r="F35" s="69">
        <v>1</v>
      </c>
      <c r="G35" s="70">
        <f t="shared" si="8"/>
        <v>13</v>
      </c>
      <c r="H35" s="64" t="s">
        <v>187</v>
      </c>
      <c r="I35" s="305">
        <v>1.3888888888888889E-3</v>
      </c>
      <c r="J35" s="29">
        <f t="shared" si="9"/>
        <v>0.34513888888888883</v>
      </c>
      <c r="K35" s="153" t="s">
        <v>1</v>
      </c>
      <c r="L35" s="31" t="s">
        <v>187</v>
      </c>
    </row>
    <row r="36" spans="1:18" s="27" customFormat="1">
      <c r="A36" s="248" t="s">
        <v>15</v>
      </c>
      <c r="B36" s="272" t="s">
        <v>65</v>
      </c>
      <c r="C36" s="294" t="s">
        <v>246</v>
      </c>
      <c r="D36" s="69" t="s">
        <v>65</v>
      </c>
      <c r="E36" s="70" t="s">
        <v>65</v>
      </c>
      <c r="F36" s="69">
        <v>0.9</v>
      </c>
      <c r="G36" s="70">
        <f t="shared" si="8"/>
        <v>13.9</v>
      </c>
      <c r="H36" s="64" t="s">
        <v>187</v>
      </c>
      <c r="I36" s="305">
        <v>6.9444444444444447E-4</v>
      </c>
      <c r="J36" s="29">
        <f t="shared" si="9"/>
        <v>0.34583333333333327</v>
      </c>
      <c r="K36" s="153" t="s">
        <v>1</v>
      </c>
      <c r="L36" s="31" t="s">
        <v>187</v>
      </c>
    </row>
    <row r="37" spans="1:18" s="27" customFormat="1">
      <c r="A37" s="26" t="s">
        <v>34</v>
      </c>
      <c r="B37" s="271">
        <v>29</v>
      </c>
      <c r="C37" s="291" t="s">
        <v>179</v>
      </c>
      <c r="D37" s="69">
        <v>2.4</v>
      </c>
      <c r="E37" s="292">
        <f>E34+D37</f>
        <v>14.4</v>
      </c>
      <c r="F37" s="69" t="s">
        <v>65</v>
      </c>
      <c r="G37" s="70" t="s">
        <v>187</v>
      </c>
      <c r="H37" s="64">
        <v>3.472222222222222E-3</v>
      </c>
      <c r="I37" s="305" t="s">
        <v>187</v>
      </c>
      <c r="J37" s="29" t="s">
        <v>187</v>
      </c>
      <c r="K37" s="153" t="s">
        <v>1</v>
      </c>
      <c r="L37" s="31" t="s">
        <v>187</v>
      </c>
    </row>
    <row r="38" spans="1:18" s="37" customFormat="1">
      <c r="A38" s="26" t="s">
        <v>257</v>
      </c>
      <c r="B38" s="271">
        <v>107</v>
      </c>
      <c r="C38" s="291" t="s">
        <v>246</v>
      </c>
      <c r="D38" s="69">
        <v>3.6</v>
      </c>
      <c r="E38" s="292">
        <f t="shared" si="7"/>
        <v>18</v>
      </c>
      <c r="F38" s="69">
        <v>2.8</v>
      </c>
      <c r="G38" s="70">
        <f>G36+F38</f>
        <v>16.7</v>
      </c>
      <c r="H38" s="64">
        <v>2.0833333333333333E-3</v>
      </c>
      <c r="I38" s="305">
        <v>1.3888888888888889E-3</v>
      </c>
      <c r="J38" s="29">
        <f>J36+$I38</f>
        <v>0.34722222222222215</v>
      </c>
      <c r="K38" s="153" t="s">
        <v>1</v>
      </c>
      <c r="L38" s="31">
        <v>0.68888888888888899</v>
      </c>
    </row>
    <row r="39" spans="1:18" s="37" customFormat="1">
      <c r="A39" s="26" t="s">
        <v>264</v>
      </c>
      <c r="B39" s="273">
        <v>44</v>
      </c>
      <c r="C39" s="273" t="s">
        <v>245</v>
      </c>
      <c r="D39" s="69">
        <v>1.6</v>
      </c>
      <c r="E39" s="292">
        <f t="shared" si="7"/>
        <v>19.600000000000001</v>
      </c>
      <c r="F39" s="69">
        <v>1.6</v>
      </c>
      <c r="G39" s="292">
        <f t="shared" si="8"/>
        <v>18.3</v>
      </c>
      <c r="H39" s="64">
        <v>1.3888888888888889E-3</v>
      </c>
      <c r="I39" s="305">
        <v>1.3888888888888889E-3</v>
      </c>
      <c r="J39" s="29">
        <f t="shared" si="9"/>
        <v>0.34861111111111104</v>
      </c>
      <c r="K39" s="153" t="s">
        <v>1</v>
      </c>
      <c r="L39" s="31">
        <f t="shared" si="9"/>
        <v>0.69027777777777788</v>
      </c>
    </row>
    <row r="40" spans="1:18" s="37" customFormat="1">
      <c r="A40" s="26" t="s">
        <v>236</v>
      </c>
      <c r="B40" s="271">
        <v>4</v>
      </c>
      <c r="C40" s="271" t="s">
        <v>179</v>
      </c>
      <c r="D40" s="69">
        <v>0.3</v>
      </c>
      <c r="E40" s="70">
        <f t="shared" si="7"/>
        <v>19.900000000000002</v>
      </c>
      <c r="F40" s="69">
        <v>0.3</v>
      </c>
      <c r="G40" s="70">
        <f t="shared" si="8"/>
        <v>18.600000000000001</v>
      </c>
      <c r="H40" s="65">
        <v>6.9444444444444447E-4</v>
      </c>
      <c r="I40" s="306">
        <v>6.9444444444444447E-4</v>
      </c>
      <c r="J40" s="29">
        <f t="shared" si="9"/>
        <v>0.34930555555555548</v>
      </c>
      <c r="K40" s="153" t="s">
        <v>1</v>
      </c>
      <c r="L40" s="31">
        <f t="shared" si="9"/>
        <v>0.69097222222222232</v>
      </c>
    </row>
    <row r="41" spans="1:18" s="37" customFormat="1">
      <c r="A41" s="32" t="s">
        <v>237</v>
      </c>
      <c r="B41" s="270">
        <v>9</v>
      </c>
      <c r="C41" s="270" t="s">
        <v>179</v>
      </c>
      <c r="D41" s="67">
        <v>1.2</v>
      </c>
      <c r="E41" s="68">
        <f t="shared" si="7"/>
        <v>21.1</v>
      </c>
      <c r="F41" s="67">
        <v>1.2</v>
      </c>
      <c r="G41" s="68">
        <f t="shared" si="8"/>
        <v>19.8</v>
      </c>
      <c r="H41" s="276">
        <v>1.3888888888888889E-3</v>
      </c>
      <c r="I41" s="307">
        <v>1.3888888888888889E-3</v>
      </c>
      <c r="J41" s="38">
        <f t="shared" si="9"/>
        <v>0.35069444444444436</v>
      </c>
      <c r="K41" s="247" t="s">
        <v>1</v>
      </c>
      <c r="L41" s="40">
        <f t="shared" si="9"/>
        <v>0.6923611111111112</v>
      </c>
    </row>
    <row r="42" spans="1:18" s="37" customFormat="1">
      <c r="A42" s="26" t="s">
        <v>239</v>
      </c>
      <c r="B42" s="271">
        <v>109</v>
      </c>
      <c r="C42" s="271" t="s">
        <v>246</v>
      </c>
      <c r="D42" s="69">
        <v>0.7</v>
      </c>
      <c r="E42" s="70">
        <f t="shared" si="7"/>
        <v>21.8</v>
      </c>
      <c r="F42" s="69">
        <v>0.7</v>
      </c>
      <c r="G42" s="70">
        <f t="shared" si="8"/>
        <v>20.5</v>
      </c>
      <c r="H42" s="65">
        <v>1.3888888888888889E-3</v>
      </c>
      <c r="I42" s="306">
        <v>1.3888888888888889E-3</v>
      </c>
      <c r="J42" s="29">
        <f t="shared" si="9"/>
        <v>0.35208333333333325</v>
      </c>
      <c r="K42" s="153" t="s">
        <v>1</v>
      </c>
      <c r="L42" s="31">
        <f t="shared" si="9"/>
        <v>0.69375000000000009</v>
      </c>
    </row>
    <row r="43" spans="1:18" s="37" customFormat="1">
      <c r="A43" s="24" t="s">
        <v>298</v>
      </c>
      <c r="B43" s="270">
        <v>13</v>
      </c>
      <c r="C43" s="270" t="s">
        <v>179</v>
      </c>
      <c r="D43" s="67">
        <v>0.7</v>
      </c>
      <c r="E43" s="68">
        <f t="shared" si="7"/>
        <v>22.5</v>
      </c>
      <c r="F43" s="67">
        <v>0.7</v>
      </c>
      <c r="G43" s="68">
        <f t="shared" si="8"/>
        <v>21.2</v>
      </c>
      <c r="H43" s="276">
        <v>6.9444444444444447E-4</v>
      </c>
      <c r="I43" s="307">
        <v>6.9444444444444447E-4</v>
      </c>
      <c r="J43" s="55">
        <f t="shared" si="9"/>
        <v>0.35277777777777769</v>
      </c>
      <c r="K43" s="205" t="s">
        <v>1</v>
      </c>
      <c r="L43" s="57">
        <f t="shared" si="9"/>
        <v>0.69444444444444453</v>
      </c>
    </row>
    <row r="44" spans="1:18" s="27" customFormat="1">
      <c r="A44" s="78" t="s">
        <v>64</v>
      </c>
      <c r="B44" s="252"/>
      <c r="C44" s="252"/>
      <c r="D44" s="79" t="s">
        <v>65</v>
      </c>
      <c r="E44" s="80">
        <v>22.5</v>
      </c>
      <c r="F44" s="79" t="s">
        <v>65</v>
      </c>
      <c r="G44" s="80">
        <v>21.2</v>
      </c>
      <c r="H44" s="80"/>
      <c r="I44" s="253"/>
      <c r="J44" s="81">
        <f>G44</f>
        <v>21.2</v>
      </c>
      <c r="K44" s="82">
        <v>12</v>
      </c>
      <c r="L44" s="83">
        <f>21.2-4.7+3.6</f>
        <v>20.100000000000001</v>
      </c>
      <c r="M44" s="37"/>
    </row>
    <row r="46" spans="1:18" s="27" customFormat="1">
      <c r="A46" s="262" t="s">
        <v>66</v>
      </c>
      <c r="B46" s="285"/>
      <c r="C46" s="286"/>
      <c r="D46" s="85" t="s">
        <v>0</v>
      </c>
      <c r="E46" s="86"/>
      <c r="F46" s="10"/>
      <c r="G46" s="10"/>
      <c r="H46" s="10"/>
      <c r="I46" s="10"/>
      <c r="J46" s="28"/>
      <c r="K46" s="28"/>
      <c r="L46" s="28"/>
      <c r="M46" s="28"/>
      <c r="N46" s="28"/>
      <c r="O46" s="28"/>
      <c r="P46" s="28"/>
      <c r="Q46" s="28"/>
      <c r="R46" s="28"/>
    </row>
    <row r="47" spans="1:18" s="27" customFormat="1">
      <c r="A47" s="263" t="s">
        <v>67</v>
      </c>
      <c r="B47" s="288"/>
      <c r="C47" s="289"/>
      <c r="D47" s="85">
        <f>SUM(J23:L23)+SUM(J44:L44)</f>
        <v>96</v>
      </c>
      <c r="E47" s="86"/>
      <c r="F47" s="10"/>
      <c r="G47" s="10"/>
      <c r="H47" s="10"/>
      <c r="I47" s="10"/>
      <c r="J47" s="28"/>
      <c r="K47" s="28"/>
      <c r="L47" s="28"/>
      <c r="M47" s="28"/>
      <c r="N47" s="28"/>
      <c r="O47" s="28"/>
      <c r="P47" s="28"/>
      <c r="Q47" s="28"/>
      <c r="R47" s="28"/>
    </row>
    <row r="48" spans="1:18">
      <c r="A48" s="27" t="s">
        <v>72</v>
      </c>
      <c r="B48" s="27"/>
      <c r="C48" s="27"/>
    </row>
    <row r="49" spans="1:13">
      <c r="A49" s="27"/>
      <c r="B49" s="27"/>
      <c r="C49" s="27"/>
    </row>
    <row r="54" spans="1:13" s="27" customFormat="1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s="27" customFormat="1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66" spans="4:15" s="27" customFormat="1">
      <c r="D66" s="47"/>
      <c r="E66" s="47"/>
      <c r="F66" s="47"/>
      <c r="G66" s="47"/>
      <c r="H66" s="47"/>
      <c r="I66" s="47"/>
      <c r="J66" s="51"/>
      <c r="K66" s="28"/>
      <c r="L66" s="28"/>
      <c r="M66" s="28"/>
      <c r="N66" s="28"/>
      <c r="O66" s="28"/>
    </row>
    <row r="67" spans="4:15" s="27" customFormat="1">
      <c r="D67" s="47"/>
      <c r="E67" s="47"/>
      <c r="F67" s="47"/>
      <c r="G67" s="47"/>
      <c r="H67" s="47"/>
      <c r="I67" s="47"/>
      <c r="J67" s="51"/>
      <c r="K67" s="28"/>
      <c r="L67" s="28"/>
      <c r="M67" s="28"/>
      <c r="N67" s="28"/>
      <c r="O67" s="28"/>
    </row>
    <row r="68" spans="4:15" s="27" customFormat="1">
      <c r="D68" s="47"/>
      <c r="E68" s="47"/>
      <c r="F68" s="47"/>
      <c r="G68" s="47"/>
      <c r="H68" s="47"/>
      <c r="I68" s="47"/>
      <c r="J68" s="51"/>
      <c r="K68" s="28"/>
      <c r="L68" s="28"/>
      <c r="M68" s="28"/>
      <c r="N68" s="28"/>
      <c r="O68" s="28"/>
    </row>
    <row r="69" spans="4:15" s="27" customFormat="1">
      <c r="D69" s="47"/>
      <c r="E69" s="47"/>
      <c r="F69" s="47"/>
      <c r="G69" s="47"/>
      <c r="H69" s="47"/>
      <c r="I69" s="47"/>
      <c r="J69" s="51"/>
      <c r="K69" s="28"/>
      <c r="L69" s="28"/>
      <c r="M69" s="28"/>
      <c r="N69" s="28"/>
      <c r="O69" s="28"/>
    </row>
    <row r="70" spans="4:15" s="27" customFormat="1">
      <c r="D70" s="47"/>
      <c r="E70" s="47"/>
      <c r="F70" s="47"/>
      <c r="G70" s="47"/>
      <c r="H70" s="47"/>
      <c r="I70" s="47"/>
      <c r="J70" s="51"/>
      <c r="K70" s="28"/>
      <c r="L70" s="28"/>
      <c r="M70" s="28"/>
      <c r="N70" s="28"/>
      <c r="O70" s="28"/>
    </row>
    <row r="71" spans="4:15" s="27" customFormat="1">
      <c r="D71" s="47"/>
      <c r="E71" s="47"/>
      <c r="F71" s="47"/>
      <c r="G71" s="47"/>
      <c r="H71" s="47"/>
      <c r="I71" s="47"/>
      <c r="J71" s="51"/>
      <c r="K71" s="28"/>
      <c r="L71" s="28"/>
      <c r="M71" s="28"/>
      <c r="N71" s="28"/>
      <c r="O71" s="28"/>
    </row>
    <row r="72" spans="4:15" s="27" customFormat="1">
      <c r="D72" s="47"/>
      <c r="E72" s="47"/>
      <c r="F72" s="47"/>
      <c r="G72" s="47"/>
      <c r="H72" s="47"/>
      <c r="I72" s="47"/>
      <c r="J72" s="51"/>
      <c r="K72" s="28"/>
      <c r="L72" s="28"/>
      <c r="M72" s="28"/>
      <c r="N72" s="28"/>
      <c r="O72" s="28"/>
    </row>
    <row r="73" spans="4:15" s="27" customFormat="1">
      <c r="D73" s="47"/>
      <c r="E73" s="47"/>
      <c r="F73" s="47"/>
      <c r="G73" s="47"/>
      <c r="H73" s="47"/>
      <c r="I73" s="47"/>
      <c r="J73" s="51"/>
      <c r="K73" s="28"/>
      <c r="L73" s="28"/>
      <c r="M73" s="28"/>
      <c r="N73" s="28"/>
      <c r="O73" s="28"/>
    </row>
    <row r="74" spans="4:15" s="27" customFormat="1">
      <c r="D74" s="47"/>
      <c r="E74" s="47"/>
      <c r="F74" s="47"/>
      <c r="G74" s="47"/>
      <c r="H74" s="47"/>
      <c r="I74" s="47"/>
      <c r="J74" s="51"/>
      <c r="K74" s="28"/>
      <c r="L74" s="28"/>
      <c r="M74" s="28"/>
      <c r="N74" s="28"/>
      <c r="O74" s="28"/>
    </row>
    <row r="75" spans="4:15" s="27" customFormat="1">
      <c r="D75" s="47"/>
      <c r="E75" s="47"/>
      <c r="F75" s="47"/>
      <c r="G75" s="47"/>
      <c r="H75" s="47"/>
      <c r="I75" s="47"/>
      <c r="J75" s="51"/>
      <c r="K75" s="28"/>
      <c r="L75" s="28"/>
      <c r="M75" s="28"/>
      <c r="N75" s="28"/>
      <c r="O75" s="28"/>
    </row>
    <row r="76" spans="4:15" s="27" customFormat="1">
      <c r="D76" s="47"/>
      <c r="E76" s="47"/>
      <c r="F76" s="47"/>
      <c r="G76" s="47"/>
      <c r="H76" s="47"/>
      <c r="I76" s="47"/>
      <c r="J76" s="51"/>
      <c r="K76" s="28"/>
      <c r="L76" s="28"/>
      <c r="M76" s="28"/>
      <c r="N76" s="28"/>
      <c r="O76" s="28"/>
    </row>
    <row r="77" spans="4:15" s="27" customFormat="1">
      <c r="D77" s="47"/>
      <c r="E77" s="47"/>
      <c r="F77" s="47"/>
      <c r="G77" s="47"/>
      <c r="H77" s="47"/>
      <c r="I77" s="47"/>
      <c r="J77" s="51"/>
      <c r="K77" s="28"/>
      <c r="L77" s="28"/>
      <c r="M77" s="28"/>
      <c r="N77" s="28"/>
      <c r="O77" s="28"/>
    </row>
    <row r="78" spans="4:15" s="27" customFormat="1">
      <c r="D78" s="47"/>
      <c r="E78" s="47"/>
      <c r="F78" s="47"/>
      <c r="G78" s="47"/>
      <c r="H78" s="47"/>
      <c r="I78" s="47"/>
      <c r="J78" s="51"/>
      <c r="K78" s="28"/>
      <c r="L78" s="28"/>
      <c r="M78" s="28"/>
      <c r="N78" s="28"/>
      <c r="O78" s="28"/>
    </row>
    <row r="79" spans="4:15" s="27" customFormat="1">
      <c r="D79" s="47"/>
      <c r="E79" s="47"/>
      <c r="F79" s="47"/>
      <c r="G79" s="47"/>
      <c r="H79" s="47"/>
      <c r="I79" s="47"/>
      <c r="J79" s="51"/>
      <c r="K79" s="28"/>
      <c r="L79" s="28"/>
      <c r="M79" s="28"/>
      <c r="N79" s="28"/>
      <c r="O79" s="28"/>
    </row>
    <row r="80" spans="4:15" s="27" customFormat="1">
      <c r="D80" s="47"/>
      <c r="E80" s="47"/>
      <c r="F80" s="47"/>
      <c r="G80" s="47"/>
      <c r="H80" s="47"/>
      <c r="I80" s="47"/>
      <c r="J80" s="51"/>
      <c r="K80" s="28"/>
      <c r="L80" s="28"/>
      <c r="M80" s="28"/>
      <c r="N80" s="28"/>
      <c r="O80" s="28"/>
    </row>
    <row r="81" spans="4:15" s="27" customFormat="1">
      <c r="D81" s="47"/>
      <c r="E81" s="47"/>
      <c r="F81" s="47"/>
      <c r="G81" s="47"/>
      <c r="H81" s="47"/>
      <c r="I81" s="47"/>
      <c r="J81" s="51"/>
      <c r="K81" s="28"/>
      <c r="L81" s="28"/>
      <c r="M81" s="28"/>
      <c r="N81" s="28"/>
      <c r="O81" s="28"/>
    </row>
    <row r="82" spans="4:15" s="27" customFormat="1">
      <c r="D82" s="47"/>
      <c r="E82" s="47"/>
      <c r="F82" s="47"/>
      <c r="G82" s="47"/>
      <c r="H82" s="47"/>
      <c r="I82" s="47"/>
      <c r="J82" s="51"/>
      <c r="K82" s="28"/>
      <c r="L82" s="28"/>
      <c r="M82" s="28"/>
      <c r="N82" s="28"/>
      <c r="O82" s="28"/>
    </row>
    <row r="83" spans="4:15" s="27" customFormat="1">
      <c r="D83" s="47"/>
      <c r="E83" s="47"/>
      <c r="F83" s="47"/>
      <c r="G83" s="47"/>
      <c r="H83" s="47"/>
      <c r="I83" s="47"/>
      <c r="J83" s="51"/>
      <c r="K83" s="28"/>
      <c r="L83" s="28"/>
      <c r="M83" s="28"/>
      <c r="N83" s="28"/>
      <c r="O83" s="28"/>
    </row>
    <row r="84" spans="4:15" s="27" customFormat="1">
      <c r="D84" s="47"/>
      <c r="E84" s="47"/>
      <c r="F84" s="47"/>
      <c r="G84" s="47"/>
      <c r="H84" s="47"/>
      <c r="I84" s="47"/>
      <c r="J84" s="51"/>
      <c r="K84" s="28"/>
      <c r="L84" s="28"/>
      <c r="M84" s="28"/>
      <c r="N84" s="28"/>
      <c r="O84" s="28"/>
    </row>
    <row r="85" spans="4:15" s="27" customFormat="1">
      <c r="D85" s="47"/>
      <c r="E85" s="47"/>
      <c r="F85" s="47"/>
      <c r="G85" s="47"/>
      <c r="H85" s="47"/>
      <c r="I85" s="47"/>
      <c r="J85" s="51"/>
      <c r="K85" s="28"/>
      <c r="L85" s="28"/>
      <c r="M85" s="28"/>
      <c r="N85" s="28"/>
      <c r="O85" s="28"/>
    </row>
    <row r="86" spans="4:15" s="27" customFormat="1">
      <c r="D86" s="47"/>
      <c r="E86" s="47"/>
      <c r="F86" s="47"/>
      <c r="G86" s="47"/>
      <c r="H86" s="47"/>
      <c r="I86" s="47"/>
      <c r="J86" s="51"/>
      <c r="K86" s="28"/>
      <c r="L86" s="28"/>
      <c r="M86" s="28"/>
      <c r="N86" s="28"/>
      <c r="O86" s="28"/>
    </row>
    <row r="87" spans="4:15" s="27" customFormat="1">
      <c r="D87" s="47"/>
      <c r="E87" s="47"/>
      <c r="F87" s="47"/>
      <c r="G87" s="47"/>
      <c r="H87" s="47"/>
      <c r="I87" s="47"/>
      <c r="J87" s="51"/>
      <c r="K87" s="28"/>
      <c r="L87" s="28"/>
      <c r="M87" s="28"/>
      <c r="N87" s="28"/>
      <c r="O87" s="28"/>
    </row>
    <row r="88" spans="4:15" s="27" customFormat="1">
      <c r="D88" s="47"/>
      <c r="E88" s="47"/>
      <c r="F88" s="47"/>
      <c r="G88" s="47"/>
      <c r="H88" s="47"/>
      <c r="I88" s="47"/>
      <c r="J88" s="51"/>
      <c r="K88" s="28"/>
      <c r="L88" s="28"/>
      <c r="M88" s="28"/>
      <c r="N88" s="28"/>
      <c r="O88" s="28"/>
    </row>
    <row r="89" spans="4:15" s="27" customFormat="1">
      <c r="D89" s="47"/>
      <c r="E89" s="47"/>
      <c r="F89" s="47"/>
      <c r="G89" s="47"/>
      <c r="H89" s="47"/>
      <c r="I89" s="47"/>
      <c r="J89" s="51"/>
      <c r="K89" s="28"/>
      <c r="L89" s="28"/>
      <c r="M89" s="28"/>
      <c r="N89" s="28"/>
      <c r="O89" s="28"/>
    </row>
    <row r="90" spans="4:15" s="27" customFormat="1">
      <c r="D90" s="47"/>
      <c r="E90" s="47"/>
      <c r="F90" s="47"/>
      <c r="G90" s="47"/>
      <c r="H90" s="47"/>
      <c r="I90" s="47"/>
      <c r="J90" s="51"/>
      <c r="K90" s="28"/>
      <c r="L90" s="28"/>
      <c r="M90" s="28"/>
      <c r="N90" s="28"/>
      <c r="O90" s="28"/>
    </row>
    <row r="91" spans="4:15" s="27" customFormat="1">
      <c r="D91" s="47"/>
      <c r="E91" s="47"/>
      <c r="F91" s="47"/>
      <c r="G91" s="47"/>
      <c r="H91" s="47"/>
      <c r="I91" s="47"/>
      <c r="J91" s="51"/>
      <c r="K91" s="28"/>
      <c r="L91" s="28"/>
      <c r="M91" s="28"/>
      <c r="N91" s="28"/>
      <c r="O91" s="28"/>
    </row>
    <row r="92" spans="4:15" s="27" customFormat="1">
      <c r="D92" s="47"/>
      <c r="E92" s="47"/>
      <c r="F92" s="47"/>
      <c r="G92" s="47"/>
      <c r="H92" s="47"/>
      <c r="I92" s="47"/>
      <c r="J92" s="51"/>
      <c r="K92" s="28"/>
      <c r="L92" s="28"/>
      <c r="M92" s="28"/>
      <c r="N92" s="28"/>
      <c r="O92" s="28"/>
    </row>
    <row r="93" spans="4:15" s="27" customFormat="1">
      <c r="D93" s="47"/>
      <c r="E93" s="47"/>
      <c r="F93" s="47"/>
      <c r="G93" s="47"/>
      <c r="H93" s="47"/>
      <c r="I93" s="47"/>
      <c r="J93" s="51"/>
      <c r="K93" s="28"/>
      <c r="L93" s="28"/>
      <c r="M93" s="28"/>
      <c r="N93" s="28"/>
      <c r="O93" s="28"/>
    </row>
    <row r="94" spans="4:15" s="27" customFormat="1">
      <c r="D94" s="47"/>
      <c r="E94" s="47"/>
      <c r="F94" s="47"/>
      <c r="G94" s="47"/>
      <c r="H94" s="47"/>
      <c r="I94" s="47"/>
      <c r="J94" s="51"/>
      <c r="K94" s="28"/>
      <c r="L94" s="28"/>
      <c r="M94" s="28"/>
      <c r="N94" s="28"/>
      <c r="O94" s="28"/>
    </row>
    <row r="95" spans="4:15" s="27" customFormat="1">
      <c r="D95" s="47"/>
      <c r="E95" s="47"/>
      <c r="F95" s="47"/>
      <c r="G95" s="47"/>
      <c r="H95" s="47"/>
      <c r="I95" s="47"/>
      <c r="J95" s="51"/>
      <c r="K95" s="28"/>
      <c r="L95" s="28"/>
      <c r="M95" s="28"/>
      <c r="N95" s="28"/>
      <c r="O95" s="28"/>
    </row>
    <row r="96" spans="4:15" s="27" customFormat="1">
      <c r="D96" s="47"/>
      <c r="E96" s="47"/>
      <c r="F96" s="47"/>
      <c r="G96" s="47"/>
      <c r="H96" s="47"/>
      <c r="I96" s="47"/>
      <c r="J96" s="51"/>
      <c r="K96" s="28"/>
      <c r="L96" s="28"/>
      <c r="M96" s="28"/>
      <c r="N96" s="28"/>
      <c r="O96" s="28"/>
    </row>
    <row r="97" spans="4:15" s="27" customFormat="1">
      <c r="D97" s="47"/>
      <c r="E97" s="47"/>
      <c r="F97" s="47"/>
      <c r="G97" s="47"/>
      <c r="H97" s="47"/>
      <c r="I97" s="47"/>
      <c r="J97" s="51"/>
      <c r="K97" s="28"/>
      <c r="L97" s="28"/>
      <c r="M97" s="28"/>
      <c r="N97" s="28"/>
      <c r="O97" s="28"/>
    </row>
    <row r="98" spans="4:15" s="27" customFormat="1">
      <c r="D98" s="47"/>
      <c r="E98" s="47"/>
      <c r="F98" s="47"/>
      <c r="G98" s="47"/>
      <c r="H98" s="47"/>
      <c r="I98" s="47"/>
      <c r="J98" s="51"/>
      <c r="K98" s="28"/>
      <c r="L98" s="28"/>
      <c r="M98" s="28"/>
      <c r="N98" s="28"/>
      <c r="O98" s="28"/>
    </row>
    <row r="99" spans="4:15" s="27" customFormat="1">
      <c r="D99" s="47"/>
      <c r="E99" s="47"/>
      <c r="F99" s="47"/>
      <c r="G99" s="47"/>
      <c r="H99" s="47"/>
      <c r="I99" s="47"/>
      <c r="J99" s="51"/>
      <c r="K99" s="28"/>
      <c r="L99" s="28"/>
      <c r="M99" s="28"/>
      <c r="N99" s="28"/>
      <c r="O99" s="28"/>
    </row>
    <row r="100" spans="4:15" s="27" customFormat="1">
      <c r="D100" s="47"/>
      <c r="E100" s="47"/>
      <c r="F100" s="47"/>
      <c r="G100" s="47"/>
      <c r="H100" s="47"/>
      <c r="I100" s="47"/>
      <c r="J100" s="51"/>
      <c r="K100" s="28"/>
      <c r="L100" s="28"/>
      <c r="M100" s="28"/>
      <c r="N100" s="28"/>
      <c r="O100" s="28"/>
    </row>
    <row r="101" spans="4:15" s="27" customFormat="1">
      <c r="D101" s="47"/>
      <c r="E101" s="47"/>
      <c r="F101" s="47"/>
      <c r="G101" s="47"/>
      <c r="H101" s="47"/>
      <c r="I101" s="47"/>
      <c r="J101" s="51"/>
      <c r="K101" s="28"/>
      <c r="L101" s="28"/>
      <c r="M101" s="28"/>
      <c r="N101" s="28"/>
      <c r="O101" s="28"/>
    </row>
    <row r="102" spans="4:15" s="27" customFormat="1">
      <c r="D102" s="47"/>
      <c r="E102" s="47"/>
      <c r="F102" s="47"/>
      <c r="G102" s="47"/>
      <c r="H102" s="47"/>
      <c r="I102" s="47"/>
      <c r="J102" s="51"/>
      <c r="K102" s="28"/>
      <c r="L102" s="28"/>
      <c r="M102" s="28"/>
      <c r="N102" s="28"/>
      <c r="O102" s="28"/>
    </row>
    <row r="103" spans="4:15" s="27" customFormat="1">
      <c r="D103" s="47"/>
      <c r="E103" s="47"/>
      <c r="F103" s="47"/>
      <c r="G103" s="47"/>
      <c r="H103" s="47"/>
      <c r="I103" s="47"/>
      <c r="J103" s="51"/>
      <c r="K103" s="28"/>
      <c r="L103" s="28"/>
      <c r="M103" s="28"/>
      <c r="N103" s="28"/>
      <c r="O103" s="28"/>
    </row>
    <row r="104" spans="4:15" s="27" customFormat="1">
      <c r="D104" s="47"/>
      <c r="E104" s="47"/>
      <c r="F104" s="47"/>
      <c r="G104" s="47"/>
      <c r="H104" s="47"/>
      <c r="I104" s="47"/>
      <c r="J104" s="51"/>
      <c r="K104" s="28"/>
      <c r="L104" s="28"/>
      <c r="M104" s="28"/>
      <c r="N104" s="28"/>
      <c r="O104" s="28"/>
    </row>
    <row r="105" spans="4:15" s="27" customFormat="1">
      <c r="D105" s="47"/>
      <c r="E105" s="47"/>
      <c r="F105" s="47"/>
      <c r="G105" s="47"/>
      <c r="H105" s="47"/>
      <c r="I105" s="47"/>
      <c r="J105" s="51"/>
      <c r="K105" s="28"/>
      <c r="L105" s="28"/>
      <c r="M105" s="28"/>
      <c r="N105" s="28"/>
      <c r="O105" s="28"/>
    </row>
    <row r="106" spans="4:15" s="27" customFormat="1">
      <c r="D106" s="47"/>
      <c r="E106" s="47"/>
      <c r="F106" s="47"/>
      <c r="G106" s="47"/>
      <c r="H106" s="47"/>
      <c r="I106" s="47"/>
      <c r="J106" s="51"/>
      <c r="K106" s="28"/>
      <c r="L106" s="28"/>
      <c r="M106" s="28"/>
      <c r="N106" s="28"/>
      <c r="O106" s="28"/>
    </row>
    <row r="107" spans="4:15" s="27" customFormat="1">
      <c r="D107" s="47"/>
      <c r="E107" s="47"/>
      <c r="F107" s="47"/>
      <c r="G107" s="47"/>
      <c r="H107" s="47"/>
      <c r="I107" s="47"/>
      <c r="J107" s="51"/>
      <c r="K107" s="28"/>
      <c r="L107" s="28"/>
      <c r="M107" s="28"/>
      <c r="N107" s="28"/>
      <c r="O107" s="28"/>
    </row>
    <row r="108" spans="4:15" s="27" customFormat="1">
      <c r="D108" s="47"/>
      <c r="E108" s="47"/>
      <c r="F108" s="47"/>
      <c r="G108" s="47"/>
      <c r="H108" s="47"/>
      <c r="I108" s="47"/>
      <c r="J108" s="51"/>
      <c r="K108" s="28"/>
      <c r="L108" s="28"/>
      <c r="M108" s="28"/>
      <c r="N108" s="28"/>
      <c r="O108" s="28"/>
    </row>
    <row r="109" spans="4:15" s="27" customFormat="1">
      <c r="D109" s="47"/>
      <c r="E109" s="47"/>
      <c r="F109" s="47"/>
      <c r="G109" s="47"/>
      <c r="H109" s="47"/>
      <c r="I109" s="47"/>
      <c r="J109" s="51"/>
      <c r="K109" s="28"/>
      <c r="L109" s="28"/>
      <c r="M109" s="28"/>
      <c r="N109" s="28"/>
      <c r="O109" s="28"/>
    </row>
    <row r="110" spans="4:15" s="27" customFormat="1">
      <c r="D110" s="47"/>
      <c r="E110" s="47"/>
      <c r="F110" s="47"/>
      <c r="G110" s="47"/>
      <c r="H110" s="47"/>
      <c r="I110" s="47"/>
      <c r="J110" s="51"/>
      <c r="K110" s="28"/>
      <c r="L110" s="28"/>
      <c r="M110" s="28"/>
      <c r="N110" s="28"/>
      <c r="O110" s="28"/>
    </row>
    <row r="111" spans="4:15" s="27" customFormat="1">
      <c r="D111" s="47"/>
      <c r="E111" s="47"/>
      <c r="F111" s="47"/>
      <c r="G111" s="47"/>
      <c r="H111" s="47"/>
      <c r="I111" s="47"/>
      <c r="J111" s="51"/>
      <c r="K111" s="28"/>
      <c r="L111" s="28"/>
      <c r="M111" s="28"/>
      <c r="N111" s="28"/>
      <c r="O111" s="28"/>
    </row>
    <row r="112" spans="4:15" s="27" customFormat="1">
      <c r="D112" s="47"/>
      <c r="E112" s="47"/>
      <c r="F112" s="47"/>
      <c r="G112" s="47"/>
      <c r="H112" s="47"/>
      <c r="I112" s="47"/>
      <c r="J112" s="51"/>
      <c r="K112" s="28"/>
      <c r="L112" s="28"/>
      <c r="M112" s="28"/>
      <c r="N112" s="28"/>
      <c r="O112" s="28"/>
    </row>
    <row r="113" spans="4:15" s="27" customFormat="1">
      <c r="D113" s="47"/>
      <c r="E113" s="47"/>
      <c r="F113" s="47"/>
      <c r="G113" s="47"/>
      <c r="H113" s="47"/>
      <c r="I113" s="47"/>
      <c r="J113" s="51"/>
      <c r="K113" s="28"/>
      <c r="L113" s="28"/>
      <c r="M113" s="28"/>
      <c r="N113" s="28"/>
      <c r="O113" s="28"/>
    </row>
    <row r="114" spans="4:15" s="27" customFormat="1">
      <c r="D114" s="47"/>
      <c r="E114" s="47"/>
      <c r="F114" s="47"/>
      <c r="G114" s="47"/>
      <c r="H114" s="47"/>
      <c r="I114" s="47"/>
      <c r="J114" s="51"/>
      <c r="K114" s="28"/>
      <c r="L114" s="28"/>
      <c r="M114" s="28"/>
      <c r="N114" s="28"/>
      <c r="O114" s="28"/>
    </row>
    <row r="115" spans="4:15" s="27" customFormat="1">
      <c r="D115" s="47"/>
      <c r="E115" s="47"/>
      <c r="F115" s="47"/>
      <c r="G115" s="47"/>
      <c r="H115" s="47"/>
      <c r="I115" s="47"/>
      <c r="J115" s="51"/>
      <c r="K115" s="28"/>
      <c r="L115" s="28"/>
      <c r="M115" s="28"/>
      <c r="N115" s="28"/>
      <c r="O115" s="28"/>
    </row>
    <row r="116" spans="4:15" s="27" customFormat="1">
      <c r="D116" s="47"/>
      <c r="E116" s="47"/>
      <c r="F116" s="47"/>
      <c r="G116" s="47"/>
      <c r="H116" s="47"/>
      <c r="I116" s="47"/>
      <c r="J116" s="51"/>
      <c r="K116" s="28"/>
      <c r="L116" s="28"/>
      <c r="M116" s="28"/>
      <c r="N116" s="28"/>
      <c r="O116" s="28"/>
    </row>
    <row r="117" spans="4:15" s="27" customFormat="1">
      <c r="D117" s="47"/>
      <c r="E117" s="47"/>
      <c r="F117" s="47"/>
      <c r="G117" s="47"/>
      <c r="H117" s="47"/>
      <c r="I117" s="47"/>
      <c r="J117" s="51"/>
      <c r="K117" s="28"/>
      <c r="L117" s="28"/>
      <c r="M117" s="28"/>
      <c r="N117" s="28"/>
      <c r="O117" s="28"/>
    </row>
    <row r="118" spans="4:15" s="27" customFormat="1">
      <c r="D118" s="47"/>
      <c r="E118" s="47"/>
      <c r="F118" s="47"/>
      <c r="G118" s="47"/>
      <c r="H118" s="47"/>
      <c r="I118" s="47"/>
      <c r="J118" s="51"/>
      <c r="K118" s="28"/>
      <c r="L118" s="28"/>
      <c r="M118" s="28"/>
      <c r="N118" s="28"/>
      <c r="O118" s="28"/>
    </row>
    <row r="119" spans="4:15" s="27" customFormat="1">
      <c r="D119" s="47"/>
      <c r="E119" s="47"/>
      <c r="F119" s="47"/>
      <c r="G119" s="47"/>
      <c r="H119" s="47"/>
      <c r="I119" s="47"/>
      <c r="J119" s="51"/>
      <c r="K119" s="28"/>
      <c r="L119" s="28"/>
      <c r="M119" s="28"/>
      <c r="N119" s="28"/>
      <c r="O119" s="28"/>
    </row>
    <row r="120" spans="4:15" s="27" customFormat="1">
      <c r="D120" s="47"/>
      <c r="E120" s="47"/>
      <c r="F120" s="47"/>
      <c r="G120" s="47"/>
      <c r="H120" s="47"/>
      <c r="I120" s="47"/>
      <c r="J120" s="51"/>
      <c r="K120" s="28"/>
      <c r="L120" s="28"/>
      <c r="M120" s="28"/>
      <c r="N120" s="28"/>
      <c r="O120" s="28"/>
    </row>
    <row r="121" spans="4:15" s="27" customFormat="1">
      <c r="D121" s="47"/>
      <c r="E121" s="47"/>
      <c r="F121" s="47"/>
      <c r="G121" s="47"/>
      <c r="H121" s="47"/>
      <c r="I121" s="47"/>
      <c r="J121" s="51"/>
      <c r="K121" s="28"/>
      <c r="L121" s="28"/>
      <c r="M121" s="28"/>
      <c r="N121" s="28"/>
      <c r="O121" s="28"/>
    </row>
    <row r="122" spans="4:15" s="27" customFormat="1">
      <c r="D122" s="47"/>
      <c r="E122" s="47"/>
      <c r="F122" s="47"/>
      <c r="G122" s="47"/>
      <c r="H122" s="47"/>
      <c r="I122" s="47"/>
      <c r="J122" s="51"/>
      <c r="K122" s="28"/>
      <c r="L122" s="28"/>
      <c r="M122" s="28"/>
      <c r="N122" s="28"/>
      <c r="O122" s="28"/>
    </row>
    <row r="123" spans="4:15" s="27" customFormat="1">
      <c r="D123" s="47"/>
      <c r="E123" s="47"/>
      <c r="F123" s="47"/>
      <c r="G123" s="47"/>
      <c r="H123" s="47"/>
      <c r="I123" s="47"/>
      <c r="J123" s="51"/>
      <c r="K123" s="28"/>
      <c r="L123" s="28"/>
      <c r="M123" s="28"/>
      <c r="N123" s="28"/>
      <c r="O123" s="28"/>
    </row>
    <row r="124" spans="4:15" s="27" customFormat="1">
      <c r="D124" s="47"/>
      <c r="E124" s="47"/>
      <c r="F124" s="47"/>
      <c r="G124" s="47"/>
      <c r="H124" s="47"/>
      <c r="I124" s="47"/>
      <c r="J124" s="51"/>
      <c r="K124" s="28"/>
      <c r="L124" s="28"/>
      <c r="M124" s="28"/>
      <c r="N124" s="28"/>
      <c r="O124" s="28"/>
    </row>
    <row r="125" spans="4:15" s="27" customFormat="1">
      <c r="D125" s="47"/>
      <c r="E125" s="47"/>
      <c r="F125" s="47"/>
      <c r="G125" s="47"/>
      <c r="H125" s="47"/>
      <c r="I125" s="47"/>
      <c r="J125" s="51"/>
      <c r="K125" s="28"/>
      <c r="L125" s="28"/>
      <c r="M125" s="28"/>
      <c r="N125" s="28"/>
      <c r="O125" s="28"/>
    </row>
    <row r="126" spans="4:15" s="27" customFormat="1">
      <c r="D126" s="47"/>
      <c r="E126" s="47"/>
      <c r="F126" s="47"/>
      <c r="G126" s="47"/>
      <c r="H126" s="47"/>
      <c r="I126" s="47"/>
      <c r="J126" s="51"/>
      <c r="K126" s="28"/>
      <c r="L126" s="28"/>
      <c r="M126" s="28"/>
      <c r="N126" s="28"/>
      <c r="O126" s="28"/>
    </row>
    <row r="127" spans="4:15" s="27" customFormat="1">
      <c r="D127" s="47"/>
      <c r="E127" s="47"/>
      <c r="F127" s="47"/>
      <c r="G127" s="47"/>
      <c r="H127" s="47"/>
      <c r="I127" s="47"/>
      <c r="J127" s="51"/>
      <c r="K127" s="28"/>
      <c r="L127" s="28"/>
      <c r="M127" s="28"/>
      <c r="N127" s="28"/>
      <c r="O127" s="28"/>
    </row>
    <row r="128" spans="4:15" s="27" customFormat="1">
      <c r="D128" s="47"/>
      <c r="E128" s="47"/>
      <c r="F128" s="47"/>
      <c r="G128" s="47"/>
      <c r="H128" s="47"/>
      <c r="I128" s="47"/>
      <c r="J128" s="51"/>
      <c r="K128" s="28"/>
      <c r="L128" s="28"/>
      <c r="M128" s="28"/>
      <c r="N128" s="28"/>
      <c r="O128" s="28"/>
    </row>
    <row r="129" spans="4:15" s="27" customFormat="1">
      <c r="D129" s="47"/>
      <c r="E129" s="47"/>
      <c r="F129" s="47"/>
      <c r="G129" s="47"/>
      <c r="H129" s="47"/>
      <c r="I129" s="47"/>
      <c r="J129" s="51"/>
      <c r="K129" s="28"/>
      <c r="L129" s="28"/>
      <c r="M129" s="28"/>
      <c r="N129" s="28"/>
      <c r="O129" s="28"/>
    </row>
    <row r="130" spans="4:15" s="27" customFormat="1">
      <c r="D130" s="47"/>
      <c r="E130" s="47"/>
      <c r="F130" s="47"/>
      <c r="G130" s="47"/>
      <c r="H130" s="47"/>
      <c r="I130" s="47"/>
      <c r="J130" s="51"/>
      <c r="K130" s="28"/>
      <c r="L130" s="28"/>
      <c r="M130" s="28"/>
      <c r="N130" s="28"/>
      <c r="O130" s="28"/>
    </row>
    <row r="131" spans="4:15" s="27" customFormat="1">
      <c r="D131" s="47"/>
      <c r="E131" s="47"/>
      <c r="F131" s="47"/>
      <c r="G131" s="47"/>
      <c r="H131" s="47"/>
      <c r="I131" s="47"/>
      <c r="J131" s="51"/>
      <c r="K131" s="28"/>
      <c r="L131" s="28"/>
      <c r="M131" s="28"/>
      <c r="N131" s="28"/>
      <c r="O131" s="28"/>
    </row>
    <row r="132" spans="4:15" s="27" customFormat="1">
      <c r="D132" s="47"/>
      <c r="E132" s="47"/>
      <c r="F132" s="47"/>
      <c r="G132" s="47"/>
      <c r="H132" s="47"/>
      <c r="I132" s="47"/>
      <c r="J132" s="51"/>
      <c r="K132" s="28"/>
      <c r="L132" s="28"/>
      <c r="M132" s="28"/>
      <c r="N132" s="28"/>
      <c r="O132" s="28"/>
    </row>
    <row r="133" spans="4:15" s="27" customFormat="1">
      <c r="D133" s="47"/>
      <c r="E133" s="47"/>
      <c r="F133" s="47"/>
      <c r="G133" s="47"/>
      <c r="H133" s="47"/>
      <c r="I133" s="47"/>
      <c r="J133" s="51"/>
      <c r="K133" s="28"/>
      <c r="L133" s="28"/>
      <c r="M133" s="28"/>
      <c r="N133" s="28"/>
      <c r="O133" s="28"/>
    </row>
    <row r="134" spans="4:15" s="27" customFormat="1">
      <c r="D134" s="47"/>
      <c r="E134" s="47"/>
      <c r="F134" s="47"/>
      <c r="G134" s="47"/>
      <c r="H134" s="47"/>
      <c r="I134" s="47"/>
      <c r="J134" s="51"/>
      <c r="K134" s="28"/>
      <c r="L134" s="28"/>
      <c r="M134" s="28"/>
      <c r="N134" s="28"/>
      <c r="O134" s="28"/>
    </row>
    <row r="135" spans="4:15" s="27" customFormat="1">
      <c r="D135" s="47"/>
      <c r="E135" s="47"/>
      <c r="F135" s="47"/>
      <c r="G135" s="47"/>
      <c r="H135" s="47"/>
      <c r="I135" s="47"/>
      <c r="J135" s="51"/>
      <c r="K135" s="28"/>
      <c r="L135" s="28"/>
      <c r="M135" s="28"/>
      <c r="N135" s="28"/>
      <c r="O135" s="28"/>
    </row>
    <row r="136" spans="4:15" s="27" customFormat="1">
      <c r="D136" s="47"/>
      <c r="E136" s="47"/>
      <c r="F136" s="47"/>
      <c r="G136" s="47"/>
      <c r="H136" s="47"/>
      <c r="I136" s="47"/>
      <c r="J136" s="51"/>
      <c r="K136" s="28"/>
      <c r="L136" s="28"/>
      <c r="M136" s="28"/>
      <c r="N136" s="28"/>
      <c r="O136" s="28"/>
    </row>
    <row r="137" spans="4:15" s="27" customFormat="1">
      <c r="D137" s="47"/>
      <c r="E137" s="47"/>
      <c r="F137" s="47"/>
      <c r="G137" s="47"/>
      <c r="H137" s="47"/>
      <c r="I137" s="47"/>
      <c r="J137" s="51"/>
      <c r="K137" s="28"/>
      <c r="L137" s="28"/>
      <c r="M137" s="28"/>
      <c r="N137" s="28"/>
      <c r="O137" s="28"/>
    </row>
    <row r="138" spans="4:15" s="27" customFormat="1">
      <c r="D138" s="47"/>
      <c r="E138" s="47"/>
      <c r="F138" s="47"/>
      <c r="G138" s="47"/>
      <c r="H138" s="47"/>
      <c r="I138" s="47"/>
      <c r="J138" s="51"/>
      <c r="K138" s="28"/>
      <c r="L138" s="28"/>
      <c r="M138" s="28"/>
      <c r="N138" s="28"/>
      <c r="O138" s="28"/>
    </row>
    <row r="139" spans="4:15" s="27" customFormat="1">
      <c r="D139" s="47"/>
      <c r="E139" s="47"/>
      <c r="F139" s="47"/>
      <c r="G139" s="47"/>
      <c r="H139" s="47"/>
      <c r="I139" s="47"/>
      <c r="J139" s="51"/>
      <c r="K139" s="28"/>
      <c r="L139" s="28"/>
      <c r="M139" s="28"/>
      <c r="N139" s="28"/>
      <c r="O139" s="28"/>
    </row>
    <row r="140" spans="4:15" s="27" customFormat="1">
      <c r="D140" s="47"/>
      <c r="E140" s="47"/>
      <c r="F140" s="47"/>
      <c r="G140" s="47"/>
      <c r="H140" s="47"/>
      <c r="I140" s="47"/>
      <c r="J140" s="51"/>
      <c r="K140" s="28"/>
      <c r="L140" s="28"/>
      <c r="M140" s="28"/>
      <c r="N140" s="28"/>
      <c r="O140" s="28"/>
    </row>
    <row r="141" spans="4:15" s="27" customFormat="1">
      <c r="D141" s="47"/>
      <c r="E141" s="47"/>
      <c r="F141" s="47"/>
      <c r="G141" s="47"/>
      <c r="H141" s="47"/>
      <c r="I141" s="47"/>
      <c r="J141" s="51"/>
      <c r="K141" s="28"/>
      <c r="L141" s="28"/>
      <c r="M141" s="28"/>
      <c r="N141" s="28"/>
      <c r="O141" s="28"/>
    </row>
    <row r="142" spans="4:15" s="27" customFormat="1">
      <c r="D142" s="47"/>
      <c r="E142" s="47"/>
      <c r="F142" s="47"/>
      <c r="G142" s="47"/>
      <c r="H142" s="47"/>
      <c r="I142" s="47"/>
      <c r="J142" s="51"/>
      <c r="K142" s="28"/>
      <c r="L142" s="28"/>
      <c r="M142" s="28"/>
      <c r="N142" s="28"/>
      <c r="O142" s="28"/>
    </row>
    <row r="143" spans="4:15" s="27" customFormat="1">
      <c r="D143" s="47"/>
      <c r="E143" s="47"/>
      <c r="F143" s="47"/>
      <c r="G143" s="47"/>
      <c r="H143" s="47"/>
      <c r="I143" s="47"/>
      <c r="J143" s="51"/>
      <c r="K143" s="28"/>
      <c r="L143" s="28"/>
      <c r="M143" s="28"/>
      <c r="N143" s="28"/>
      <c r="O143" s="28"/>
    </row>
    <row r="144" spans="4:15" s="27" customFormat="1">
      <c r="D144" s="47"/>
      <c r="E144" s="47"/>
      <c r="F144" s="47"/>
      <c r="G144" s="47"/>
      <c r="H144" s="47"/>
      <c r="I144" s="47"/>
      <c r="J144" s="51"/>
      <c r="K144" s="28"/>
      <c r="L144" s="28"/>
      <c r="M144" s="28"/>
      <c r="N144" s="28"/>
      <c r="O144" s="28"/>
    </row>
    <row r="145" spans="4:15" s="27" customFormat="1">
      <c r="D145" s="47"/>
      <c r="E145" s="47"/>
      <c r="F145" s="47"/>
      <c r="G145" s="47"/>
      <c r="H145" s="47"/>
      <c r="I145" s="47"/>
      <c r="J145" s="51"/>
      <c r="K145" s="28"/>
      <c r="L145" s="28"/>
      <c r="M145" s="28"/>
      <c r="N145" s="28"/>
      <c r="O145" s="28"/>
    </row>
    <row r="146" spans="4:15" s="27" customFormat="1">
      <c r="D146" s="47"/>
      <c r="E146" s="47"/>
      <c r="F146" s="47"/>
      <c r="G146" s="47"/>
      <c r="H146" s="47"/>
      <c r="I146" s="47"/>
      <c r="J146" s="51"/>
      <c r="K146" s="28"/>
      <c r="L146" s="28"/>
      <c r="M146" s="28"/>
      <c r="N146" s="28"/>
      <c r="O146" s="28"/>
    </row>
    <row r="147" spans="4:15" s="27" customFormat="1">
      <c r="D147" s="47"/>
      <c r="E147" s="47"/>
      <c r="F147" s="47"/>
      <c r="G147" s="47"/>
      <c r="H147" s="47"/>
      <c r="I147" s="47"/>
      <c r="J147" s="51"/>
      <c r="K147" s="28"/>
      <c r="L147" s="28"/>
      <c r="M147" s="28"/>
      <c r="N147" s="28"/>
      <c r="O147" s="28"/>
    </row>
    <row r="148" spans="4:15" s="27" customFormat="1">
      <c r="D148" s="47"/>
      <c r="E148" s="47"/>
      <c r="F148" s="47"/>
      <c r="G148" s="47"/>
      <c r="H148" s="47"/>
      <c r="I148" s="47"/>
      <c r="J148" s="51"/>
      <c r="K148" s="28"/>
      <c r="L148" s="28"/>
      <c r="M148" s="28"/>
      <c r="N148" s="28"/>
      <c r="O148" s="28"/>
    </row>
    <row r="149" spans="4:15" s="27" customFormat="1">
      <c r="D149" s="47"/>
      <c r="E149" s="47"/>
      <c r="F149" s="47"/>
      <c r="G149" s="47"/>
      <c r="H149" s="47"/>
      <c r="I149" s="47"/>
      <c r="J149" s="51"/>
      <c r="K149" s="28"/>
      <c r="L149" s="28"/>
      <c r="M149" s="28"/>
      <c r="N149" s="28"/>
      <c r="O149" s="28"/>
    </row>
    <row r="150" spans="4:15" s="27" customFormat="1">
      <c r="D150" s="47"/>
      <c r="E150" s="47"/>
      <c r="F150" s="47"/>
      <c r="G150" s="47"/>
      <c r="H150" s="47"/>
      <c r="I150" s="47"/>
      <c r="J150" s="51"/>
      <c r="K150" s="28"/>
      <c r="L150" s="28"/>
      <c r="M150" s="28"/>
      <c r="N150" s="28"/>
      <c r="O150" s="28"/>
    </row>
    <row r="151" spans="4:15" s="27" customFormat="1">
      <c r="D151" s="47"/>
      <c r="E151" s="47"/>
      <c r="F151" s="47"/>
      <c r="G151" s="47"/>
      <c r="H151" s="47"/>
      <c r="I151" s="47"/>
      <c r="J151" s="51"/>
      <c r="K151" s="28"/>
      <c r="L151" s="28"/>
      <c r="M151" s="28"/>
      <c r="N151" s="28"/>
      <c r="O151" s="28"/>
    </row>
    <row r="152" spans="4:15" s="27" customFormat="1">
      <c r="D152" s="47"/>
      <c r="E152" s="47"/>
      <c r="F152" s="47"/>
      <c r="G152" s="47"/>
      <c r="H152" s="47"/>
      <c r="I152" s="47"/>
      <c r="J152" s="51"/>
      <c r="K152" s="28"/>
      <c r="L152" s="28"/>
      <c r="M152" s="28"/>
      <c r="N152" s="28"/>
      <c r="O152" s="28"/>
    </row>
    <row r="153" spans="4:15" s="27" customFormat="1">
      <c r="D153" s="47"/>
      <c r="E153" s="47"/>
      <c r="F153" s="47"/>
      <c r="G153" s="47"/>
      <c r="H153" s="47"/>
      <c r="I153" s="47"/>
      <c r="J153" s="51"/>
      <c r="K153" s="28"/>
      <c r="L153" s="28"/>
      <c r="M153" s="28"/>
      <c r="N153" s="28"/>
      <c r="O153" s="28"/>
    </row>
    <row r="154" spans="4:15" s="27" customFormat="1">
      <c r="D154" s="47"/>
      <c r="E154" s="47"/>
      <c r="F154" s="47"/>
      <c r="G154" s="47"/>
      <c r="H154" s="47"/>
      <c r="I154" s="47"/>
      <c r="J154" s="51"/>
      <c r="K154" s="28"/>
      <c r="L154" s="28"/>
      <c r="M154" s="28"/>
      <c r="N154" s="28"/>
      <c r="O154" s="28"/>
    </row>
    <row r="155" spans="4:15" s="27" customFormat="1">
      <c r="D155" s="47"/>
      <c r="E155" s="47"/>
      <c r="F155" s="47"/>
      <c r="G155" s="47"/>
      <c r="H155" s="47"/>
      <c r="I155" s="47"/>
      <c r="J155" s="51"/>
      <c r="K155" s="28"/>
      <c r="L155" s="28"/>
      <c r="M155" s="28"/>
      <c r="N155" s="28"/>
      <c r="O155" s="28"/>
    </row>
    <row r="156" spans="4:15" s="27" customFormat="1">
      <c r="D156" s="47"/>
      <c r="E156" s="47"/>
      <c r="F156" s="47"/>
      <c r="G156" s="47"/>
      <c r="H156" s="47"/>
      <c r="I156" s="47"/>
      <c r="J156" s="51"/>
      <c r="K156" s="28"/>
      <c r="L156" s="28"/>
      <c r="M156" s="28"/>
      <c r="N156" s="28"/>
      <c r="O156" s="28"/>
    </row>
    <row r="157" spans="4:15" s="27" customFormat="1">
      <c r="D157" s="47"/>
      <c r="E157" s="47"/>
      <c r="F157" s="47"/>
      <c r="G157" s="47"/>
      <c r="H157" s="47"/>
      <c r="I157" s="47"/>
      <c r="J157" s="51"/>
      <c r="K157" s="28"/>
      <c r="L157" s="28"/>
      <c r="M157" s="28"/>
      <c r="N157" s="28"/>
      <c r="O157" s="28"/>
    </row>
    <row r="158" spans="4:15" s="27" customFormat="1">
      <c r="D158" s="47"/>
      <c r="E158" s="47"/>
      <c r="F158" s="47"/>
      <c r="G158" s="47"/>
      <c r="H158" s="47"/>
      <c r="I158" s="47"/>
      <c r="J158" s="51"/>
      <c r="K158" s="28"/>
      <c r="L158" s="28"/>
      <c r="M158" s="28"/>
      <c r="N158" s="28"/>
      <c r="O158" s="28"/>
    </row>
    <row r="159" spans="4:15" s="27" customFormat="1">
      <c r="D159" s="47"/>
      <c r="E159" s="47"/>
      <c r="F159" s="47"/>
      <c r="G159" s="47"/>
      <c r="H159" s="47"/>
      <c r="I159" s="47"/>
      <c r="J159" s="51"/>
      <c r="K159" s="28"/>
      <c r="L159" s="28"/>
      <c r="M159" s="28"/>
      <c r="N159" s="28"/>
      <c r="O159" s="28"/>
    </row>
    <row r="160" spans="4:15" s="27" customFormat="1">
      <c r="D160" s="47"/>
      <c r="E160" s="47"/>
      <c r="F160" s="47"/>
      <c r="G160" s="47"/>
      <c r="H160" s="47"/>
      <c r="I160" s="47"/>
      <c r="J160" s="51"/>
      <c r="K160" s="28"/>
      <c r="L160" s="28"/>
      <c r="M160" s="28"/>
      <c r="N160" s="28"/>
      <c r="O160" s="28"/>
    </row>
    <row r="161" spans="4:15" s="27" customFormat="1">
      <c r="D161" s="47"/>
      <c r="E161" s="47"/>
      <c r="F161" s="47"/>
      <c r="G161" s="47"/>
      <c r="H161" s="47"/>
      <c r="I161" s="47"/>
      <c r="J161" s="51"/>
      <c r="K161" s="28"/>
      <c r="L161" s="28"/>
      <c r="M161" s="28"/>
      <c r="N161" s="28"/>
      <c r="O161" s="28"/>
    </row>
    <row r="162" spans="4:15" s="27" customFormat="1">
      <c r="D162" s="47"/>
      <c r="E162" s="47"/>
      <c r="F162" s="47"/>
      <c r="G162" s="47"/>
      <c r="H162" s="47"/>
      <c r="I162" s="47"/>
      <c r="J162" s="51"/>
      <c r="K162" s="28"/>
      <c r="L162" s="28"/>
      <c r="M162" s="28"/>
      <c r="N162" s="28"/>
      <c r="O162" s="28"/>
    </row>
    <row r="163" spans="4:15" s="27" customFormat="1">
      <c r="D163" s="47"/>
      <c r="E163" s="47"/>
      <c r="F163" s="47"/>
      <c r="G163" s="47"/>
      <c r="H163" s="47"/>
      <c r="I163" s="47"/>
      <c r="J163" s="51"/>
      <c r="K163" s="28"/>
      <c r="L163" s="28"/>
      <c r="M163" s="28"/>
      <c r="N163" s="28"/>
      <c r="O163" s="28"/>
    </row>
    <row r="164" spans="4:15" s="27" customFormat="1">
      <c r="D164" s="47"/>
      <c r="E164" s="47"/>
      <c r="F164" s="47"/>
      <c r="G164" s="47"/>
      <c r="H164" s="47"/>
      <c r="I164" s="47"/>
      <c r="J164" s="51"/>
      <c r="K164" s="28"/>
      <c r="L164" s="28"/>
      <c r="M164" s="28"/>
      <c r="N164" s="28"/>
      <c r="O164" s="28"/>
    </row>
    <row r="165" spans="4:15" s="27" customFormat="1">
      <c r="D165" s="47"/>
      <c r="E165" s="47"/>
      <c r="F165" s="47"/>
      <c r="G165" s="47"/>
      <c r="H165" s="47"/>
      <c r="I165" s="47"/>
      <c r="J165" s="51"/>
      <c r="K165" s="28"/>
      <c r="L165" s="28"/>
      <c r="M165" s="28"/>
      <c r="N165" s="28"/>
      <c r="O165" s="28"/>
    </row>
    <row r="166" spans="4:15" s="27" customFormat="1">
      <c r="D166" s="47"/>
      <c r="E166" s="47"/>
      <c r="F166" s="47"/>
      <c r="G166" s="47"/>
      <c r="H166" s="47"/>
      <c r="I166" s="47"/>
      <c r="J166" s="51"/>
      <c r="K166" s="28"/>
      <c r="L166" s="28"/>
      <c r="M166" s="28"/>
      <c r="N166" s="28"/>
      <c r="O166" s="28"/>
    </row>
    <row r="167" spans="4:15" s="27" customFormat="1">
      <c r="D167" s="47"/>
      <c r="E167" s="47"/>
      <c r="F167" s="47"/>
      <c r="G167" s="47"/>
      <c r="H167" s="47"/>
      <c r="I167" s="47"/>
      <c r="J167" s="51"/>
      <c r="K167" s="28"/>
      <c r="L167" s="28"/>
      <c r="M167" s="28"/>
      <c r="N167" s="28"/>
      <c r="O167" s="28"/>
    </row>
    <row r="168" spans="4:15" s="27" customFormat="1">
      <c r="D168" s="47"/>
      <c r="E168" s="47"/>
      <c r="F168" s="47"/>
      <c r="G168" s="47"/>
      <c r="H168" s="47"/>
      <c r="I168" s="47"/>
      <c r="J168" s="51"/>
      <c r="K168" s="28"/>
      <c r="L168" s="28"/>
      <c r="M168" s="28"/>
      <c r="N168" s="28"/>
      <c r="O168" s="28"/>
    </row>
    <row r="169" spans="4:15" s="27" customFormat="1">
      <c r="D169" s="47"/>
      <c r="E169" s="47"/>
      <c r="F169" s="47"/>
      <c r="G169" s="47"/>
      <c r="H169" s="47"/>
      <c r="I169" s="47"/>
      <c r="J169" s="51"/>
      <c r="K169" s="28"/>
      <c r="L169" s="28"/>
      <c r="M169" s="28"/>
      <c r="N169" s="28"/>
      <c r="O169" s="28"/>
    </row>
    <row r="170" spans="4:15" s="27" customFormat="1">
      <c r="D170" s="47"/>
      <c r="E170" s="47"/>
      <c r="F170" s="47"/>
      <c r="G170" s="47"/>
      <c r="H170" s="47"/>
      <c r="I170" s="47"/>
      <c r="J170" s="51"/>
      <c r="K170" s="28"/>
      <c r="L170" s="28"/>
      <c r="M170" s="28"/>
      <c r="N170" s="28"/>
      <c r="O170" s="28"/>
    </row>
    <row r="171" spans="4:15" s="27" customFormat="1">
      <c r="D171" s="47"/>
      <c r="E171" s="47"/>
      <c r="F171" s="47"/>
      <c r="G171" s="47"/>
      <c r="H171" s="47"/>
      <c r="I171" s="47"/>
      <c r="J171" s="51"/>
      <c r="K171" s="28"/>
      <c r="L171" s="28"/>
      <c r="M171" s="28"/>
      <c r="N171" s="28"/>
      <c r="O171" s="28"/>
    </row>
    <row r="172" spans="4:15" s="27" customFormat="1">
      <c r="D172" s="47"/>
      <c r="E172" s="47"/>
      <c r="F172" s="47"/>
      <c r="G172" s="47"/>
      <c r="H172" s="47"/>
      <c r="I172" s="47"/>
      <c r="J172" s="51"/>
      <c r="K172" s="28"/>
      <c r="L172" s="28"/>
      <c r="M172" s="28"/>
      <c r="N172" s="28"/>
      <c r="O172" s="28"/>
    </row>
    <row r="173" spans="4:15" s="27" customFormat="1">
      <c r="D173" s="47"/>
      <c r="E173" s="47"/>
      <c r="F173" s="47"/>
      <c r="G173" s="47"/>
      <c r="H173" s="47"/>
      <c r="I173" s="47"/>
      <c r="J173" s="51"/>
      <c r="K173" s="28"/>
      <c r="L173" s="28"/>
      <c r="M173" s="28"/>
      <c r="N173" s="28"/>
      <c r="O173" s="28"/>
    </row>
    <row r="174" spans="4:15" s="27" customFormat="1">
      <c r="D174" s="47"/>
      <c r="E174" s="47"/>
      <c r="F174" s="47"/>
      <c r="G174" s="47"/>
      <c r="H174" s="47"/>
      <c r="I174" s="47"/>
      <c r="J174" s="51"/>
      <c r="K174" s="28"/>
      <c r="L174" s="28"/>
      <c r="M174" s="28"/>
      <c r="N174" s="28"/>
      <c r="O174" s="28"/>
    </row>
    <row r="175" spans="4:15" s="27" customFormat="1">
      <c r="D175" s="47"/>
      <c r="E175" s="47"/>
      <c r="F175" s="47"/>
      <c r="G175" s="47"/>
      <c r="H175" s="47"/>
      <c r="I175" s="47"/>
      <c r="J175" s="51"/>
      <c r="K175" s="28"/>
      <c r="L175" s="28"/>
      <c r="M175" s="28"/>
      <c r="N175" s="28"/>
      <c r="O175" s="28"/>
    </row>
    <row r="176" spans="4:15" s="27" customFormat="1">
      <c r="D176" s="47"/>
      <c r="E176" s="47"/>
      <c r="F176" s="47"/>
      <c r="G176" s="47"/>
      <c r="H176" s="47"/>
      <c r="I176" s="47"/>
      <c r="J176" s="51"/>
      <c r="K176" s="28"/>
      <c r="L176" s="28"/>
      <c r="M176" s="28"/>
      <c r="N176" s="28"/>
      <c r="O176" s="28"/>
    </row>
    <row r="177" spans="4:15" s="27" customFormat="1">
      <c r="D177" s="47"/>
      <c r="E177" s="47"/>
      <c r="F177" s="47"/>
      <c r="G177" s="47"/>
      <c r="H177" s="47"/>
      <c r="I177" s="47"/>
      <c r="J177" s="51"/>
      <c r="K177" s="28"/>
      <c r="L177" s="28"/>
      <c r="M177" s="28"/>
      <c r="N177" s="28"/>
      <c r="O177" s="28"/>
    </row>
    <row r="178" spans="4:15" s="27" customFormat="1">
      <c r="D178" s="47"/>
      <c r="E178" s="47"/>
      <c r="F178" s="47"/>
      <c r="G178" s="47"/>
      <c r="H178" s="47"/>
      <c r="I178" s="47"/>
      <c r="J178" s="51"/>
      <c r="K178" s="28"/>
      <c r="L178" s="28"/>
      <c r="M178" s="28"/>
      <c r="N178" s="28"/>
      <c r="O178" s="28"/>
    </row>
    <row r="179" spans="4:15" s="27" customFormat="1">
      <c r="D179" s="47"/>
      <c r="E179" s="47"/>
      <c r="F179" s="47"/>
      <c r="G179" s="47"/>
      <c r="H179" s="47"/>
      <c r="I179" s="47"/>
      <c r="J179" s="51"/>
      <c r="K179" s="28"/>
      <c r="L179" s="28"/>
      <c r="M179" s="28"/>
      <c r="N179" s="28"/>
      <c r="O179" s="28"/>
    </row>
    <row r="180" spans="4:15" s="27" customFormat="1">
      <c r="D180" s="47"/>
      <c r="E180" s="47"/>
      <c r="F180" s="47"/>
      <c r="G180" s="47"/>
      <c r="H180" s="47"/>
      <c r="I180" s="47"/>
      <c r="J180" s="51"/>
      <c r="K180" s="28"/>
      <c r="L180" s="28"/>
      <c r="M180" s="28"/>
      <c r="N180" s="28"/>
      <c r="O180" s="28"/>
    </row>
    <row r="181" spans="4:15" s="27" customFormat="1">
      <c r="D181" s="47"/>
      <c r="E181" s="47"/>
      <c r="F181" s="47"/>
      <c r="G181" s="47"/>
      <c r="H181" s="47"/>
      <c r="I181" s="47"/>
      <c r="J181" s="51"/>
      <c r="K181" s="28"/>
      <c r="L181" s="28"/>
      <c r="M181" s="28"/>
      <c r="N181" s="28"/>
      <c r="O181" s="28"/>
    </row>
    <row r="182" spans="4:15" s="27" customFormat="1">
      <c r="D182" s="47"/>
      <c r="E182" s="47"/>
      <c r="F182" s="47"/>
      <c r="G182" s="47"/>
      <c r="H182" s="47"/>
      <c r="I182" s="47"/>
      <c r="J182" s="51"/>
      <c r="K182" s="28"/>
      <c r="L182" s="28"/>
      <c r="M182" s="28"/>
      <c r="N182" s="28"/>
      <c r="O182" s="28"/>
    </row>
    <row r="183" spans="4:15" s="27" customFormat="1">
      <c r="D183" s="47"/>
      <c r="E183" s="47"/>
      <c r="F183" s="47"/>
      <c r="G183" s="47"/>
      <c r="H183" s="47"/>
      <c r="I183" s="47"/>
      <c r="J183" s="51"/>
      <c r="K183" s="28"/>
      <c r="L183" s="28"/>
      <c r="M183" s="28"/>
      <c r="N183" s="28"/>
      <c r="O183" s="28"/>
    </row>
    <row r="184" spans="4:15" s="27" customFormat="1">
      <c r="D184" s="47"/>
      <c r="E184" s="47"/>
      <c r="F184" s="47"/>
      <c r="G184" s="47"/>
      <c r="H184" s="47"/>
      <c r="I184" s="47"/>
      <c r="J184" s="51"/>
      <c r="K184" s="28"/>
      <c r="L184" s="28"/>
      <c r="M184" s="28"/>
      <c r="N184" s="28"/>
      <c r="O184" s="28"/>
    </row>
    <row r="185" spans="4:15" s="27" customFormat="1">
      <c r="D185" s="47"/>
      <c r="E185" s="47"/>
      <c r="F185" s="47"/>
      <c r="G185" s="47"/>
      <c r="H185" s="47"/>
      <c r="I185" s="47"/>
      <c r="J185" s="51"/>
      <c r="K185" s="28"/>
      <c r="L185" s="28"/>
      <c r="M185" s="28"/>
      <c r="N185" s="28"/>
      <c r="O185" s="28"/>
    </row>
    <row r="186" spans="4:15" s="27" customFormat="1">
      <c r="D186" s="47"/>
      <c r="E186" s="47"/>
      <c r="F186" s="47"/>
      <c r="G186" s="47"/>
      <c r="H186" s="47"/>
      <c r="I186" s="47"/>
      <c r="J186" s="51"/>
      <c r="K186" s="28"/>
      <c r="L186" s="28"/>
      <c r="M186" s="28"/>
      <c r="N186" s="28"/>
      <c r="O186" s="28"/>
    </row>
    <row r="187" spans="4:15" s="27" customFormat="1">
      <c r="D187" s="47"/>
      <c r="E187" s="47"/>
      <c r="F187" s="47"/>
      <c r="G187" s="47"/>
      <c r="H187" s="47"/>
      <c r="I187" s="47"/>
      <c r="J187" s="51"/>
      <c r="K187" s="28"/>
      <c r="L187" s="28"/>
      <c r="M187" s="28"/>
      <c r="N187" s="28"/>
      <c r="O187" s="28"/>
    </row>
    <row r="188" spans="4:15" s="27" customFormat="1">
      <c r="D188" s="47"/>
      <c r="E188" s="47"/>
      <c r="F188" s="47"/>
      <c r="G188" s="47"/>
      <c r="H188" s="47"/>
      <c r="I188" s="47"/>
      <c r="J188" s="51"/>
      <c r="K188" s="28"/>
      <c r="L188" s="28"/>
      <c r="M188" s="28"/>
      <c r="N188" s="28"/>
      <c r="O188" s="28"/>
    </row>
    <row r="189" spans="4:15" s="27" customFormat="1">
      <c r="D189" s="47"/>
      <c r="E189" s="47"/>
      <c r="F189" s="47"/>
      <c r="G189" s="47"/>
      <c r="H189" s="47"/>
      <c r="I189" s="47"/>
      <c r="J189" s="51"/>
      <c r="K189" s="28"/>
      <c r="L189" s="28"/>
      <c r="M189" s="28"/>
      <c r="N189" s="28"/>
      <c r="O189" s="28"/>
    </row>
    <row r="190" spans="4:15" s="27" customFormat="1">
      <c r="D190" s="47"/>
      <c r="E190" s="47"/>
      <c r="F190" s="47"/>
      <c r="G190" s="47"/>
      <c r="H190" s="47"/>
      <c r="I190" s="47"/>
      <c r="J190" s="51"/>
      <c r="K190" s="28"/>
      <c r="L190" s="28"/>
      <c r="M190" s="28"/>
      <c r="N190" s="28"/>
      <c r="O190" s="28"/>
    </row>
    <row r="191" spans="4:15" s="27" customFormat="1">
      <c r="D191" s="47"/>
      <c r="E191" s="47"/>
      <c r="F191" s="47"/>
      <c r="G191" s="47"/>
      <c r="H191" s="47"/>
      <c r="I191" s="47"/>
      <c r="J191" s="51"/>
      <c r="K191" s="28"/>
      <c r="L191" s="28"/>
      <c r="M191" s="28"/>
      <c r="N191" s="28"/>
      <c r="O191" s="28"/>
    </row>
    <row r="192" spans="4:15" s="27" customFormat="1">
      <c r="D192" s="47"/>
      <c r="E192" s="47"/>
      <c r="F192" s="47"/>
      <c r="G192" s="47"/>
      <c r="H192" s="47"/>
      <c r="I192" s="47"/>
      <c r="J192" s="51"/>
      <c r="K192" s="28"/>
      <c r="L192" s="28"/>
      <c r="M192" s="28"/>
      <c r="N192" s="28"/>
      <c r="O192" s="28"/>
    </row>
    <row r="193" spans="4:15" s="27" customFormat="1">
      <c r="D193" s="47"/>
      <c r="E193" s="47"/>
      <c r="F193" s="47"/>
      <c r="G193" s="47"/>
      <c r="H193" s="47"/>
      <c r="I193" s="47"/>
      <c r="J193" s="51"/>
      <c r="K193" s="28"/>
      <c r="L193" s="28"/>
      <c r="M193" s="28"/>
      <c r="N193" s="28"/>
      <c r="O193" s="28"/>
    </row>
    <row r="194" spans="4:15" s="27" customFormat="1">
      <c r="D194" s="47"/>
      <c r="E194" s="47"/>
      <c r="F194" s="47"/>
      <c r="G194" s="47"/>
      <c r="H194" s="47"/>
      <c r="I194" s="47"/>
      <c r="J194" s="51"/>
      <c r="K194" s="28"/>
      <c r="L194" s="28"/>
      <c r="M194" s="28"/>
      <c r="N194" s="28"/>
      <c r="O194" s="28"/>
    </row>
    <row r="195" spans="4:15" s="27" customFormat="1">
      <c r="D195" s="47"/>
      <c r="E195" s="47"/>
      <c r="F195" s="47"/>
      <c r="G195" s="47"/>
      <c r="H195" s="47"/>
      <c r="I195" s="47"/>
      <c r="J195" s="51"/>
      <c r="K195" s="28"/>
      <c r="L195" s="28"/>
      <c r="M195" s="28"/>
      <c r="N195" s="28"/>
      <c r="O195" s="28"/>
    </row>
  </sheetData>
  <mergeCells count="4">
    <mergeCell ref="D5:E5"/>
    <mergeCell ref="F5:G5"/>
    <mergeCell ref="D26:E26"/>
    <mergeCell ref="F26:G26"/>
  </mergeCells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EEE75-4453-4851-9616-C71F297212CB}">
  <sheetPr>
    <tabColor rgb="FF00B0F0"/>
  </sheetPr>
  <dimension ref="A1:J199"/>
  <sheetViews>
    <sheetView workbookViewId="0">
      <selection activeCell="A6" sqref="A6:A9"/>
    </sheetView>
  </sheetViews>
  <sheetFormatPr defaultColWidth="4.125" defaultRowHeight="13.5"/>
  <cols>
    <col min="1" max="1" width="26.625" style="1" customWidth="1"/>
    <col min="2" max="2" width="3.375" style="1" customWidth="1"/>
    <col min="3" max="3" width="2.875" style="1" customWidth="1"/>
    <col min="4" max="4" width="4.125" style="10"/>
    <col min="5" max="6" width="4.125" style="10" customWidth="1"/>
    <col min="7" max="8" width="4.625" style="10" customWidth="1"/>
    <col min="9" max="9" width="4.625" style="3" customWidth="1"/>
    <col min="10" max="11" width="4.625" style="1" customWidth="1"/>
    <col min="12" max="16384" width="4.125" style="1"/>
  </cols>
  <sheetData>
    <row r="1" spans="1:9">
      <c r="A1" s="123" t="s">
        <v>395</v>
      </c>
      <c r="B1" s="23"/>
      <c r="C1" s="23"/>
    </row>
    <row r="2" spans="1:9">
      <c r="A2" s="2" t="s">
        <v>50</v>
      </c>
      <c r="B2" s="2"/>
      <c r="C2" s="2"/>
    </row>
    <row r="3" spans="1:9" s="2" customFormat="1">
      <c r="A3" s="2" t="s">
        <v>3</v>
      </c>
      <c r="D3" s="11"/>
      <c r="E3" s="11"/>
      <c r="F3" s="11"/>
      <c r="G3" s="11"/>
      <c r="H3" s="11"/>
      <c r="I3" s="3"/>
    </row>
    <row r="4" spans="1:9">
      <c r="A4" s="5" t="s">
        <v>8</v>
      </c>
      <c r="B4" s="5"/>
      <c r="C4" s="5"/>
      <c r="D4" s="94" t="s">
        <v>0</v>
      </c>
      <c r="E4" s="95" t="s">
        <v>2</v>
      </c>
      <c r="F4" s="260"/>
      <c r="G4" s="196" t="s">
        <v>23</v>
      </c>
      <c r="H4" s="198" t="s">
        <v>32</v>
      </c>
    </row>
    <row r="5" spans="1:9">
      <c r="A5" s="5" t="s">
        <v>9</v>
      </c>
      <c r="B5" s="251"/>
      <c r="C5" s="251"/>
      <c r="D5" s="94"/>
      <c r="E5" s="95"/>
      <c r="F5" s="260"/>
      <c r="G5" s="6" t="s">
        <v>60</v>
      </c>
      <c r="H5" s="7" t="s">
        <v>60</v>
      </c>
    </row>
    <row r="6" spans="1:9" s="37" customFormat="1">
      <c r="A6" s="52" t="s">
        <v>27</v>
      </c>
      <c r="B6" s="270">
        <v>11</v>
      </c>
      <c r="C6" s="290" t="s">
        <v>179</v>
      </c>
      <c r="D6" s="100">
        <v>0</v>
      </c>
      <c r="E6" s="101">
        <v>0</v>
      </c>
      <c r="F6" s="63">
        <v>0</v>
      </c>
      <c r="G6" s="53">
        <v>0.33333333333333331</v>
      </c>
      <c r="H6" s="54">
        <v>0.53472222222222221</v>
      </c>
      <c r="I6" s="3"/>
    </row>
    <row r="7" spans="1:9" s="27" customFormat="1">
      <c r="A7" s="26" t="s">
        <v>18</v>
      </c>
      <c r="B7" s="271"/>
      <c r="C7" s="271" t="s">
        <v>178</v>
      </c>
      <c r="D7" s="98">
        <v>2.4</v>
      </c>
      <c r="E7" s="99">
        <f>E6+D7</f>
        <v>2.4</v>
      </c>
      <c r="F7" s="64">
        <v>2.0833333333333333E-3</v>
      </c>
      <c r="G7" s="29">
        <f t="shared" ref="G7:H25" si="0">G6+$F7</f>
        <v>0.33541666666666664</v>
      </c>
      <c r="H7" s="31">
        <f t="shared" si="0"/>
        <v>0.53680555555555554</v>
      </c>
      <c r="I7" s="3"/>
    </row>
    <row r="8" spans="1:9" s="27" customFormat="1">
      <c r="A8" s="26" t="s">
        <v>260</v>
      </c>
      <c r="B8" s="271">
        <v>70</v>
      </c>
      <c r="C8" s="271" t="s">
        <v>246</v>
      </c>
      <c r="D8" s="98">
        <v>1.8</v>
      </c>
      <c r="E8" s="99">
        <f t="shared" ref="E8:E25" si="1">E7+D8</f>
        <v>4.2</v>
      </c>
      <c r="F8" s="64">
        <v>3.472222222222222E-3</v>
      </c>
      <c r="G8" s="29">
        <f t="shared" si="0"/>
        <v>0.33888888888888885</v>
      </c>
      <c r="H8" s="31">
        <f t="shared" si="0"/>
        <v>0.54027777777777775</v>
      </c>
      <c r="I8" s="3"/>
    </row>
    <row r="9" spans="1:9" s="27" customFormat="1">
      <c r="A9" s="26" t="s">
        <v>261</v>
      </c>
      <c r="B9" s="271">
        <v>71</v>
      </c>
      <c r="C9" s="271" t="s">
        <v>246</v>
      </c>
      <c r="D9" s="98">
        <v>1</v>
      </c>
      <c r="E9" s="99">
        <f t="shared" si="1"/>
        <v>5.2</v>
      </c>
      <c r="F9" s="64">
        <v>2.0833333333333333E-3</v>
      </c>
      <c r="G9" s="29">
        <f t="shared" si="0"/>
        <v>0.34097222222222218</v>
      </c>
      <c r="H9" s="31">
        <f t="shared" si="0"/>
        <v>0.54236111111111107</v>
      </c>
      <c r="I9" s="3"/>
    </row>
    <row r="10" spans="1:9" s="27" customFormat="1">
      <c r="A10" s="26" t="s">
        <v>259</v>
      </c>
      <c r="B10" s="271">
        <v>72</v>
      </c>
      <c r="C10" s="271" t="s">
        <v>246</v>
      </c>
      <c r="D10" s="98">
        <v>1</v>
      </c>
      <c r="E10" s="99">
        <f t="shared" si="1"/>
        <v>6.2</v>
      </c>
      <c r="F10" s="64">
        <v>1.3888888888888889E-3</v>
      </c>
      <c r="G10" s="29">
        <f t="shared" si="0"/>
        <v>0.34236111111111106</v>
      </c>
      <c r="H10" s="31">
        <f t="shared" si="0"/>
        <v>0.54374999999999996</v>
      </c>
      <c r="I10" s="3"/>
    </row>
    <row r="11" spans="1:9" s="27" customFormat="1">
      <c r="A11" s="26" t="s">
        <v>22</v>
      </c>
      <c r="B11" s="271">
        <v>73</v>
      </c>
      <c r="C11" s="271" t="s">
        <v>246</v>
      </c>
      <c r="D11" s="98">
        <v>1.3</v>
      </c>
      <c r="E11" s="99">
        <f t="shared" si="1"/>
        <v>7.5</v>
      </c>
      <c r="F11" s="64">
        <v>1.3888888888888889E-3</v>
      </c>
      <c r="G11" s="29">
        <f t="shared" si="0"/>
        <v>0.34374999999999994</v>
      </c>
      <c r="H11" s="31">
        <f t="shared" si="0"/>
        <v>0.54513888888888884</v>
      </c>
      <c r="I11" s="3"/>
    </row>
    <row r="12" spans="1:9" s="37" customFormat="1">
      <c r="A12" s="26" t="s">
        <v>21</v>
      </c>
      <c r="B12" s="271">
        <v>28</v>
      </c>
      <c r="C12" s="271" t="s">
        <v>179</v>
      </c>
      <c r="D12" s="98">
        <v>1.4</v>
      </c>
      <c r="E12" s="99">
        <f t="shared" si="1"/>
        <v>8.9</v>
      </c>
      <c r="F12" s="64">
        <v>2.0833333333333333E-3</v>
      </c>
      <c r="G12" s="29">
        <f t="shared" si="0"/>
        <v>0.34583333333333327</v>
      </c>
      <c r="H12" s="31">
        <f t="shared" si="0"/>
        <v>0.54722222222222217</v>
      </c>
      <c r="I12" s="3"/>
    </row>
    <row r="13" spans="1:9" s="27" customFormat="1">
      <c r="A13" s="26" t="s">
        <v>258</v>
      </c>
      <c r="B13" s="271">
        <v>68</v>
      </c>
      <c r="C13" s="271" t="s">
        <v>246</v>
      </c>
      <c r="D13" s="98">
        <v>2.1</v>
      </c>
      <c r="E13" s="99">
        <f t="shared" si="1"/>
        <v>11</v>
      </c>
      <c r="F13" s="64">
        <v>1.3888888888888889E-3</v>
      </c>
      <c r="G13" s="29">
        <f t="shared" si="0"/>
        <v>0.34722222222222215</v>
      </c>
      <c r="H13" s="31">
        <f t="shared" si="0"/>
        <v>0.54861111111111105</v>
      </c>
      <c r="I13" s="3"/>
    </row>
    <row r="14" spans="1:9" s="37" customFormat="1">
      <c r="A14" s="46" t="s">
        <v>267</v>
      </c>
      <c r="B14" s="504">
        <v>32</v>
      </c>
      <c r="C14" s="504" t="s">
        <v>179</v>
      </c>
      <c r="D14" s="72">
        <v>0.9</v>
      </c>
      <c r="E14" s="73">
        <f t="shared" si="1"/>
        <v>11.9</v>
      </c>
      <c r="F14" s="314">
        <v>2.0833333333333333E-3</v>
      </c>
      <c r="G14" s="55">
        <f>G13+$F14</f>
        <v>0.34930555555555548</v>
      </c>
      <c r="H14" s="57">
        <f>H13+$F14</f>
        <v>0.55069444444444438</v>
      </c>
      <c r="I14" s="3"/>
    </row>
    <row r="15" spans="1:9" s="37" customFormat="1" ht="13.5" customHeight="1">
      <c r="A15" s="52" t="s">
        <v>267</v>
      </c>
      <c r="B15" s="505"/>
      <c r="C15" s="505"/>
      <c r="D15" s="100">
        <v>0</v>
      </c>
      <c r="E15" s="101">
        <f t="shared" si="1"/>
        <v>11.9</v>
      </c>
      <c r="F15" s="315">
        <v>4.1666666666666666E-3</v>
      </c>
      <c r="G15" s="53">
        <f t="shared" ref="G15" si="2">G14+$F15</f>
        <v>0.35347222222222213</v>
      </c>
      <c r="H15" s="54">
        <f>H14+$F15</f>
        <v>0.55486111111111103</v>
      </c>
      <c r="I15" s="3"/>
    </row>
    <row r="16" spans="1:9" s="37" customFormat="1">
      <c r="A16" s="26" t="s">
        <v>266</v>
      </c>
      <c r="B16" s="271">
        <v>31</v>
      </c>
      <c r="C16" s="271" t="s">
        <v>179</v>
      </c>
      <c r="D16" s="69">
        <v>1.3</v>
      </c>
      <c r="E16" s="99">
        <f t="shared" si="1"/>
        <v>13.200000000000001</v>
      </c>
      <c r="F16" s="64">
        <v>6.9444444444444447E-4</v>
      </c>
      <c r="G16" s="29">
        <f t="shared" ref="G16:H16" si="3">G15+$F16</f>
        <v>0.35416666666666657</v>
      </c>
      <c r="H16" s="31">
        <f t="shared" si="3"/>
        <v>0.55555555555555547</v>
      </c>
      <c r="I16" s="3"/>
    </row>
    <row r="17" spans="1:10" s="249" customFormat="1">
      <c r="A17" s="248" t="s">
        <v>220</v>
      </c>
      <c r="B17" s="272" t="s">
        <v>65</v>
      </c>
      <c r="C17" s="294" t="s">
        <v>179</v>
      </c>
      <c r="D17" s="69">
        <v>3.5</v>
      </c>
      <c r="E17" s="99">
        <f t="shared" si="1"/>
        <v>16.700000000000003</v>
      </c>
      <c r="F17" s="64">
        <v>2.0833333333333333E-3</v>
      </c>
      <c r="G17" s="29">
        <f t="shared" si="0"/>
        <v>0.3562499999999999</v>
      </c>
      <c r="H17" s="31">
        <f t="shared" ref="H17" si="4">H16+$F17</f>
        <v>0.5576388888888888</v>
      </c>
      <c r="I17" s="3"/>
    </row>
    <row r="18" spans="1:10" s="37" customFormat="1">
      <c r="A18" s="46" t="s">
        <v>267</v>
      </c>
      <c r="B18" s="504">
        <v>32</v>
      </c>
      <c r="C18" s="504" t="s">
        <v>179</v>
      </c>
      <c r="D18" s="72">
        <v>3.5</v>
      </c>
      <c r="E18" s="73">
        <f t="shared" si="1"/>
        <v>20.200000000000003</v>
      </c>
      <c r="F18" s="314">
        <v>2.0833333333333333E-3</v>
      </c>
      <c r="G18" s="55">
        <f t="shared" ref="G18:H20" si="5">G17+$F18</f>
        <v>0.35833333333333323</v>
      </c>
      <c r="H18" s="57">
        <f t="shared" si="5"/>
        <v>0.55972222222222212</v>
      </c>
      <c r="I18" s="3"/>
    </row>
    <row r="19" spans="1:10" s="37" customFormat="1" ht="13.5" customHeight="1">
      <c r="A19" s="52" t="s">
        <v>267</v>
      </c>
      <c r="B19" s="505"/>
      <c r="C19" s="505"/>
      <c r="D19" s="100">
        <v>0</v>
      </c>
      <c r="E19" s="101">
        <f t="shared" si="1"/>
        <v>20.200000000000003</v>
      </c>
      <c r="F19" s="315">
        <v>0</v>
      </c>
      <c r="G19" s="53">
        <f t="shared" si="5"/>
        <v>0.35833333333333323</v>
      </c>
      <c r="H19" s="54">
        <f t="shared" si="5"/>
        <v>0.55972222222222212</v>
      </c>
      <c r="I19" s="3"/>
    </row>
    <row r="20" spans="1:10" s="27" customFormat="1">
      <c r="A20" s="26" t="s">
        <v>258</v>
      </c>
      <c r="B20" s="271">
        <v>68</v>
      </c>
      <c r="C20" s="271" t="s">
        <v>246</v>
      </c>
      <c r="D20" s="98">
        <v>0.9</v>
      </c>
      <c r="E20" s="99">
        <f t="shared" si="1"/>
        <v>21.1</v>
      </c>
      <c r="F20" s="64">
        <v>2.7777777777777779E-3</v>
      </c>
      <c r="G20" s="29">
        <f t="shared" si="5"/>
        <v>0.36111111111111099</v>
      </c>
      <c r="H20" s="31">
        <f t="shared" si="5"/>
        <v>0.56249999999999989</v>
      </c>
      <c r="I20" s="3"/>
    </row>
    <row r="21" spans="1:10" s="27" customFormat="1">
      <c r="A21" s="26" t="s">
        <v>30</v>
      </c>
      <c r="B21" s="271">
        <v>30</v>
      </c>
      <c r="C21" s="271" t="s">
        <v>179</v>
      </c>
      <c r="D21" s="98">
        <v>1.4</v>
      </c>
      <c r="E21" s="99">
        <f t="shared" si="1"/>
        <v>22.5</v>
      </c>
      <c r="F21" s="64">
        <v>2.0833333333333333E-3</v>
      </c>
      <c r="G21" s="29">
        <f t="shared" si="0"/>
        <v>0.36319444444444432</v>
      </c>
      <c r="H21" s="31">
        <f t="shared" ref="H21" si="6">H20+$F21</f>
        <v>0.56458333333333321</v>
      </c>
      <c r="I21" s="3"/>
    </row>
    <row r="22" spans="1:10" s="27" customFormat="1">
      <c r="A22" s="26" t="s">
        <v>25</v>
      </c>
      <c r="B22" s="271">
        <v>33</v>
      </c>
      <c r="C22" s="271" t="s">
        <v>179</v>
      </c>
      <c r="D22" s="69">
        <v>3.6</v>
      </c>
      <c r="E22" s="99">
        <f t="shared" si="1"/>
        <v>26.1</v>
      </c>
      <c r="F22" s="64">
        <v>1.3888888888888889E-3</v>
      </c>
      <c r="G22" s="29">
        <f t="shared" si="0"/>
        <v>0.3645833333333332</v>
      </c>
      <c r="H22" s="31" t="s">
        <v>187</v>
      </c>
      <c r="I22" s="3"/>
    </row>
    <row r="23" spans="1:10" s="27" customFormat="1">
      <c r="A23" s="26" t="s">
        <v>30</v>
      </c>
      <c r="B23" s="271">
        <v>69</v>
      </c>
      <c r="C23" s="271" t="s">
        <v>246</v>
      </c>
      <c r="D23" s="98">
        <v>3.6</v>
      </c>
      <c r="E23" s="99">
        <f t="shared" si="1"/>
        <v>29.700000000000003</v>
      </c>
      <c r="F23" s="64">
        <v>2.0833333333333333E-3</v>
      </c>
      <c r="G23" s="29">
        <f t="shared" si="0"/>
        <v>0.36666666666666653</v>
      </c>
      <c r="H23" s="31" t="s">
        <v>187</v>
      </c>
      <c r="I23" s="3"/>
    </row>
    <row r="24" spans="1:10" s="27" customFormat="1">
      <c r="A24" s="316" t="s">
        <v>45</v>
      </c>
      <c r="B24" s="271"/>
      <c r="C24" s="291" t="s">
        <v>178</v>
      </c>
      <c r="D24" s="98">
        <v>3.6</v>
      </c>
      <c r="E24" s="99">
        <f t="shared" si="1"/>
        <v>33.300000000000004</v>
      </c>
      <c r="F24" s="64">
        <v>1.3888888888888889E-3</v>
      </c>
      <c r="G24" s="29">
        <f t="shared" si="0"/>
        <v>0.36805555555555541</v>
      </c>
      <c r="H24" s="31">
        <v>0.56597222222222221</v>
      </c>
      <c r="I24" s="3"/>
    </row>
    <row r="25" spans="1:10" s="37" customFormat="1">
      <c r="A25" s="61" t="s">
        <v>27</v>
      </c>
      <c r="B25" s="270">
        <v>11</v>
      </c>
      <c r="C25" s="290" t="s">
        <v>179</v>
      </c>
      <c r="D25" s="72">
        <v>0.2</v>
      </c>
      <c r="E25" s="97">
        <f t="shared" si="1"/>
        <v>33.500000000000007</v>
      </c>
      <c r="F25" s="63">
        <v>6.9444444444444447E-4</v>
      </c>
      <c r="G25" s="55">
        <f t="shared" si="0"/>
        <v>0.36874999999999986</v>
      </c>
      <c r="H25" s="57">
        <v>0.56666666666666665</v>
      </c>
      <c r="I25" s="3"/>
    </row>
    <row r="26" spans="1:10" s="27" customFormat="1">
      <c r="A26" s="78" t="s">
        <v>64</v>
      </c>
      <c r="B26" s="252"/>
      <c r="C26" s="252"/>
      <c r="D26" s="79" t="s">
        <v>65</v>
      </c>
      <c r="E26" s="204">
        <v>33.5</v>
      </c>
      <c r="F26" s="319"/>
      <c r="G26" s="88">
        <f>$E26</f>
        <v>33.5</v>
      </c>
      <c r="H26" s="83">
        <f>$E26-SUM(D22:D23)</f>
        <v>26.3</v>
      </c>
      <c r="I26" s="3"/>
    </row>
    <row r="27" spans="1:10" s="37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5" t="s">
        <v>8</v>
      </c>
      <c r="B28" s="251"/>
      <c r="C28" s="251"/>
      <c r="D28" s="94" t="s">
        <v>0</v>
      </c>
      <c r="E28" s="95" t="s">
        <v>2</v>
      </c>
      <c r="F28" s="317"/>
      <c r="G28" s="198" t="s">
        <v>32</v>
      </c>
      <c r="H28" s="1"/>
      <c r="I28" s="1"/>
    </row>
    <row r="29" spans="1:10">
      <c r="A29" s="5" t="s">
        <v>9</v>
      </c>
      <c r="B29" s="312"/>
      <c r="C29" s="313"/>
      <c r="D29" s="94"/>
      <c r="E29" s="95"/>
      <c r="F29" s="317"/>
      <c r="G29" s="7" t="s">
        <v>60</v>
      </c>
      <c r="H29" s="1"/>
      <c r="I29" s="1"/>
    </row>
    <row r="30" spans="1:10" s="37" customFormat="1">
      <c r="A30" s="52" t="s">
        <v>27</v>
      </c>
      <c r="B30" s="310">
        <v>11</v>
      </c>
      <c r="C30" s="311" t="s">
        <v>179</v>
      </c>
      <c r="D30" s="96">
        <v>0</v>
      </c>
      <c r="E30" s="97">
        <f t="shared" ref="E30" si="7">E29+D30</f>
        <v>0</v>
      </c>
      <c r="F30" s="74">
        <v>0</v>
      </c>
      <c r="G30" s="36">
        <v>0.63194444444444442</v>
      </c>
    </row>
    <row r="31" spans="1:10" s="27" customFormat="1">
      <c r="A31" s="62" t="s">
        <v>45</v>
      </c>
      <c r="B31" s="271"/>
      <c r="C31" s="291" t="s">
        <v>178</v>
      </c>
      <c r="D31" s="98">
        <v>0.2</v>
      </c>
      <c r="E31" s="99">
        <f>E30+D31</f>
        <v>0.2</v>
      </c>
      <c r="F31" s="75">
        <v>6.9444444444444447E-4</v>
      </c>
      <c r="G31" s="154">
        <f t="shared" ref="G31" si="8">G30+$F31</f>
        <v>0.63263888888888886</v>
      </c>
    </row>
    <row r="32" spans="1:10" s="37" customFormat="1">
      <c r="A32" s="26" t="s">
        <v>30</v>
      </c>
      <c r="B32" s="271">
        <v>69</v>
      </c>
      <c r="C32" s="271" t="s">
        <v>246</v>
      </c>
      <c r="D32" s="98">
        <v>3.6</v>
      </c>
      <c r="E32" s="99">
        <f t="shared" ref="E32:E49" si="9">E31+D32</f>
        <v>3.8000000000000003</v>
      </c>
      <c r="F32" s="75">
        <v>1.3888888888888889E-3</v>
      </c>
      <c r="G32" s="154">
        <f t="shared" ref="G32" si="10">G31+$F32</f>
        <v>0.63402777777777775</v>
      </c>
    </row>
    <row r="33" spans="1:7" s="37" customFormat="1">
      <c r="A33" s="26" t="s">
        <v>25</v>
      </c>
      <c r="B33" s="271">
        <v>33</v>
      </c>
      <c r="C33" s="271" t="s">
        <v>179</v>
      </c>
      <c r="D33" s="98">
        <v>3.6</v>
      </c>
      <c r="E33" s="99">
        <f t="shared" si="9"/>
        <v>7.4</v>
      </c>
      <c r="F33" s="75">
        <v>2.0833333333333333E-3</v>
      </c>
      <c r="G33" s="154">
        <f t="shared" ref="G33" si="11">G32+$F33</f>
        <v>0.63611111111111107</v>
      </c>
    </row>
    <row r="34" spans="1:7" s="37" customFormat="1">
      <c r="A34" s="26" t="s">
        <v>30</v>
      </c>
      <c r="B34" s="271">
        <v>30</v>
      </c>
      <c r="C34" s="271" t="s">
        <v>179</v>
      </c>
      <c r="D34" s="98">
        <v>3.6</v>
      </c>
      <c r="E34" s="99">
        <f t="shared" si="9"/>
        <v>11</v>
      </c>
      <c r="F34" s="75">
        <v>1.3888888888888889E-3</v>
      </c>
      <c r="G34" s="154">
        <f t="shared" ref="G34" si="12">G33+$F34</f>
        <v>0.63749999999999996</v>
      </c>
    </row>
    <row r="35" spans="1:7" s="37" customFormat="1">
      <c r="A35" s="26" t="s">
        <v>258</v>
      </c>
      <c r="B35" s="271">
        <v>68</v>
      </c>
      <c r="C35" s="271" t="s">
        <v>246</v>
      </c>
      <c r="D35" s="98">
        <v>1.4</v>
      </c>
      <c r="E35" s="99">
        <f t="shared" si="9"/>
        <v>12.4</v>
      </c>
      <c r="F35" s="74">
        <v>2.0833333333333333E-3</v>
      </c>
      <c r="G35" s="154">
        <f t="shared" ref="G35" si="13">G34+$F35</f>
        <v>0.63958333333333328</v>
      </c>
    </row>
    <row r="36" spans="1:7" s="37" customFormat="1">
      <c r="A36" s="46" t="s">
        <v>267</v>
      </c>
      <c r="B36" s="506">
        <v>32</v>
      </c>
      <c r="C36" s="506" t="s">
        <v>179</v>
      </c>
      <c r="D36" s="72">
        <v>0.9</v>
      </c>
      <c r="E36" s="73">
        <f t="shared" si="9"/>
        <v>13.3</v>
      </c>
      <c r="F36" s="74">
        <v>2.7777777777777779E-3</v>
      </c>
      <c r="G36" s="57">
        <f t="shared" ref="G36" si="14">G35+$F36</f>
        <v>0.64236111111111105</v>
      </c>
    </row>
    <row r="37" spans="1:7" s="37" customFormat="1">
      <c r="A37" s="52" t="s">
        <v>267</v>
      </c>
      <c r="B37" s="507"/>
      <c r="C37" s="507"/>
      <c r="D37" s="100">
        <v>0</v>
      </c>
      <c r="E37" s="101">
        <f t="shared" si="9"/>
        <v>13.3</v>
      </c>
      <c r="F37" s="318">
        <v>0</v>
      </c>
      <c r="G37" s="54">
        <f t="shared" ref="G37" si="15">G36+$F37</f>
        <v>0.64236111111111105</v>
      </c>
    </row>
    <row r="38" spans="1:7" s="37" customFormat="1">
      <c r="A38" s="26" t="s">
        <v>266</v>
      </c>
      <c r="B38" s="271">
        <v>31</v>
      </c>
      <c r="C38" s="271" t="s">
        <v>179</v>
      </c>
      <c r="D38" s="69">
        <v>3.5</v>
      </c>
      <c r="E38" s="99">
        <f t="shared" si="9"/>
        <v>16.8</v>
      </c>
      <c r="F38" s="75">
        <v>2.0833333333333333E-3</v>
      </c>
      <c r="G38" s="31">
        <f t="shared" ref="G38" si="16">G37+$F38</f>
        <v>0.64444444444444438</v>
      </c>
    </row>
    <row r="39" spans="1:7" s="249" customFormat="1">
      <c r="A39" s="248" t="s">
        <v>219</v>
      </c>
      <c r="B39" s="272" t="s">
        <v>65</v>
      </c>
      <c r="C39" s="294" t="s">
        <v>179</v>
      </c>
      <c r="D39" s="69">
        <v>3.5</v>
      </c>
      <c r="E39" s="99">
        <f t="shared" si="9"/>
        <v>20.3</v>
      </c>
      <c r="F39" s="75">
        <v>2.0833333333333333E-3</v>
      </c>
      <c r="G39" s="31">
        <f t="shared" ref="G39:G44" si="17">G38+$F39</f>
        <v>0.6465277777777777</v>
      </c>
    </row>
    <row r="40" spans="1:7" s="37" customFormat="1">
      <c r="A40" s="46" t="s">
        <v>267</v>
      </c>
      <c r="B40" s="506">
        <v>32</v>
      </c>
      <c r="C40" s="506" t="s">
        <v>179</v>
      </c>
      <c r="D40" s="72">
        <v>1.3</v>
      </c>
      <c r="E40" s="73">
        <f t="shared" si="9"/>
        <v>21.6</v>
      </c>
      <c r="F40" s="74">
        <v>2.0833333333333333E-3</v>
      </c>
      <c r="G40" s="57">
        <f t="shared" si="17"/>
        <v>0.64861111111111103</v>
      </c>
    </row>
    <row r="41" spans="1:7" s="37" customFormat="1">
      <c r="A41" s="52" t="s">
        <v>267</v>
      </c>
      <c r="B41" s="507"/>
      <c r="C41" s="507"/>
      <c r="D41" s="100">
        <v>0</v>
      </c>
      <c r="E41" s="101">
        <f t="shared" si="9"/>
        <v>21.6</v>
      </c>
      <c r="F41" s="318">
        <v>4.1666666666666666E-3</v>
      </c>
      <c r="G41" s="54">
        <f t="shared" si="17"/>
        <v>0.65277777777777768</v>
      </c>
    </row>
    <row r="42" spans="1:7" s="27" customFormat="1">
      <c r="A42" s="26" t="s">
        <v>258</v>
      </c>
      <c r="B42" s="271">
        <v>68</v>
      </c>
      <c r="C42" s="271" t="s">
        <v>246</v>
      </c>
      <c r="D42" s="98">
        <v>0.9</v>
      </c>
      <c r="E42" s="99">
        <f t="shared" si="9"/>
        <v>22.5</v>
      </c>
      <c r="F42" s="75">
        <v>3.472222222222222E-3</v>
      </c>
      <c r="G42" s="31">
        <f t="shared" si="17"/>
        <v>0.65624999999999989</v>
      </c>
    </row>
    <row r="43" spans="1:7" s="27" customFormat="1">
      <c r="A43" s="26" t="s">
        <v>21</v>
      </c>
      <c r="B43" s="271">
        <v>28</v>
      </c>
      <c r="C43" s="271" t="s">
        <v>179</v>
      </c>
      <c r="D43" s="98">
        <v>2.1</v>
      </c>
      <c r="E43" s="99">
        <f t="shared" si="9"/>
        <v>24.6</v>
      </c>
      <c r="F43" s="75">
        <v>1.3888888888888889E-3</v>
      </c>
      <c r="G43" s="31">
        <f t="shared" si="17"/>
        <v>0.65763888888888877</v>
      </c>
    </row>
    <row r="44" spans="1:7" s="27" customFormat="1">
      <c r="A44" s="26" t="s">
        <v>22</v>
      </c>
      <c r="B44" s="271">
        <v>73</v>
      </c>
      <c r="C44" s="271" t="s">
        <v>246</v>
      </c>
      <c r="D44" s="98">
        <v>1.4</v>
      </c>
      <c r="E44" s="99">
        <f t="shared" si="9"/>
        <v>26</v>
      </c>
      <c r="F44" s="75">
        <v>1.3888888888888889E-3</v>
      </c>
      <c r="G44" s="31">
        <f t="shared" si="17"/>
        <v>0.65902777777777766</v>
      </c>
    </row>
    <row r="45" spans="1:7" s="27" customFormat="1">
      <c r="A45" s="26" t="s">
        <v>259</v>
      </c>
      <c r="B45" s="271">
        <v>72</v>
      </c>
      <c r="C45" s="271" t="s">
        <v>246</v>
      </c>
      <c r="D45" s="98">
        <v>1.3</v>
      </c>
      <c r="E45" s="99">
        <f t="shared" si="9"/>
        <v>27.3</v>
      </c>
      <c r="F45" s="75">
        <v>1.3888888888888889E-3</v>
      </c>
      <c r="G45" s="154">
        <f t="shared" ref="G45" si="18">G44+$F45</f>
        <v>0.66041666666666654</v>
      </c>
    </row>
    <row r="46" spans="1:7" s="27" customFormat="1">
      <c r="A46" s="26" t="s">
        <v>261</v>
      </c>
      <c r="B46" s="271">
        <v>71</v>
      </c>
      <c r="C46" s="271" t="s">
        <v>246</v>
      </c>
      <c r="D46" s="98">
        <v>1</v>
      </c>
      <c r="E46" s="99">
        <f t="shared" si="9"/>
        <v>28.3</v>
      </c>
      <c r="F46" s="75">
        <v>6.9444444444444447E-4</v>
      </c>
      <c r="G46" s="154">
        <f t="shared" ref="G46" si="19">G45+$F46</f>
        <v>0.66111111111111098</v>
      </c>
    </row>
    <row r="47" spans="1:7" s="27" customFormat="1">
      <c r="A47" s="26" t="s">
        <v>260</v>
      </c>
      <c r="B47" s="271">
        <v>70</v>
      </c>
      <c r="C47" s="271" t="s">
        <v>246</v>
      </c>
      <c r="D47" s="69">
        <v>1</v>
      </c>
      <c r="E47" s="99">
        <f t="shared" si="9"/>
        <v>29.3</v>
      </c>
      <c r="F47" s="75">
        <v>6.9444444444444447E-4</v>
      </c>
      <c r="G47" s="31">
        <f t="shared" ref="G47" si="20">G46+$F47</f>
        <v>0.66180555555555542</v>
      </c>
    </row>
    <row r="48" spans="1:7" s="27" customFormat="1">
      <c r="A48" s="62" t="s">
        <v>18</v>
      </c>
      <c r="B48" s="271"/>
      <c r="C48" s="291" t="s">
        <v>178</v>
      </c>
      <c r="D48" s="98">
        <v>1.8</v>
      </c>
      <c r="E48" s="99">
        <f t="shared" si="9"/>
        <v>31.1</v>
      </c>
      <c r="F48" s="75">
        <v>2.0833333333333333E-3</v>
      </c>
      <c r="G48" s="154">
        <f t="shared" ref="G48" si="21">G47+$F48</f>
        <v>0.66388888888888875</v>
      </c>
    </row>
    <row r="49" spans="1:10" s="37" customFormat="1">
      <c r="A49" s="61" t="s">
        <v>27</v>
      </c>
      <c r="B49" s="270">
        <v>11</v>
      </c>
      <c r="C49" s="290" t="s">
        <v>179</v>
      </c>
      <c r="D49" s="72">
        <v>2.4</v>
      </c>
      <c r="E49" s="97">
        <f t="shared" si="9"/>
        <v>33.5</v>
      </c>
      <c r="F49" s="76">
        <v>2.7777777777777779E-3</v>
      </c>
      <c r="G49" s="57">
        <f t="shared" ref="G49" si="22">G48+$F49</f>
        <v>0.66666666666666652</v>
      </c>
    </row>
    <row r="50" spans="1:10" s="27" customFormat="1">
      <c r="A50" s="78" t="s">
        <v>64</v>
      </c>
      <c r="B50" s="252"/>
      <c r="C50" s="252"/>
      <c r="D50" s="79" t="s">
        <v>65</v>
      </c>
      <c r="E50" s="204">
        <v>33.5</v>
      </c>
      <c r="F50" s="319"/>
      <c r="G50" s="83">
        <f>E50</f>
        <v>33.5</v>
      </c>
    </row>
    <row r="51" spans="1:10" s="27" customFormat="1" ht="12.75">
      <c r="B51" s="1"/>
      <c r="C51" s="1"/>
    </row>
    <row r="52" spans="1:10" s="27" customFormat="1" ht="12.75">
      <c r="A52" s="262" t="s">
        <v>66</v>
      </c>
      <c r="B52" s="285"/>
      <c r="C52" s="286"/>
      <c r="D52" s="85" t="s">
        <v>0</v>
      </c>
      <c r="E52" s="86"/>
      <c r="I52" s="28"/>
      <c r="J52" s="28"/>
    </row>
    <row r="53" spans="1:10" s="27" customFormat="1" ht="12.75">
      <c r="A53" s="263" t="s">
        <v>67</v>
      </c>
      <c r="B53" s="288"/>
      <c r="C53" s="289"/>
      <c r="D53" s="85">
        <f>SUM(G26:I26)+SUM(G50:G50)</f>
        <v>93.3</v>
      </c>
      <c r="E53" s="86"/>
      <c r="I53" s="28"/>
      <c r="J53" s="28"/>
    </row>
    <row r="54" spans="1:10" s="27" customFormat="1" ht="12.75">
      <c r="B54" s="1"/>
      <c r="C54" s="1"/>
    </row>
    <row r="55" spans="1:10" s="27" customFormat="1" ht="12.75">
      <c r="A55" s="27" t="s">
        <v>72</v>
      </c>
      <c r="B55" s="1"/>
      <c r="C55" s="1"/>
    </row>
    <row r="56" spans="1:10" s="27" customFormat="1" ht="12.75">
      <c r="B56" s="1"/>
      <c r="C56" s="1"/>
    </row>
    <row r="57" spans="1:10" s="27" customFormat="1" ht="12.75">
      <c r="B57" s="1"/>
      <c r="C57" s="1"/>
    </row>
    <row r="58" spans="1:10" s="27" customFormat="1" ht="12.75">
      <c r="B58" s="37"/>
      <c r="C58" s="37"/>
    </row>
    <row r="59" spans="1:10" s="27" customFormat="1" ht="12.75">
      <c r="B59" s="37"/>
      <c r="C59" s="37"/>
    </row>
    <row r="60" spans="1:10" s="27" customFormat="1" ht="12.75">
      <c r="B60" s="1"/>
      <c r="C60" s="1"/>
    </row>
    <row r="61" spans="1:10" s="27" customFormat="1" ht="12.75">
      <c r="B61" s="1"/>
      <c r="C61" s="1"/>
    </row>
    <row r="62" spans="1:10" s="27" customFormat="1">
      <c r="B62" s="1"/>
      <c r="C62" s="1"/>
      <c r="D62" s="47"/>
      <c r="E62" s="47"/>
      <c r="F62" s="47"/>
      <c r="G62" s="47"/>
      <c r="H62" s="47"/>
      <c r="I62" s="28"/>
    </row>
    <row r="63" spans="1:10" s="27" customFormat="1">
      <c r="B63" s="1"/>
      <c r="C63" s="1"/>
      <c r="D63" s="47"/>
      <c r="E63" s="47"/>
      <c r="F63" s="47"/>
      <c r="G63" s="47"/>
      <c r="H63" s="47"/>
      <c r="I63" s="28"/>
    </row>
    <row r="64" spans="1:10" s="27" customFormat="1">
      <c r="B64" s="1"/>
      <c r="C64" s="1"/>
      <c r="D64" s="47"/>
      <c r="E64" s="47"/>
      <c r="F64" s="47"/>
      <c r="G64" s="47"/>
      <c r="H64" s="47"/>
      <c r="I64" s="28"/>
    </row>
    <row r="65" spans="2:9" s="27" customFormat="1">
      <c r="B65" s="1"/>
      <c r="C65" s="1"/>
      <c r="D65" s="47"/>
      <c r="E65" s="47"/>
      <c r="F65" s="47"/>
      <c r="G65" s="47"/>
      <c r="H65" s="47"/>
      <c r="I65" s="28"/>
    </row>
    <row r="66" spans="2:9" s="27" customFormat="1">
      <c r="B66" s="1"/>
      <c r="C66" s="1"/>
      <c r="D66" s="47"/>
      <c r="E66" s="47"/>
      <c r="F66" s="47"/>
      <c r="G66" s="47"/>
      <c r="H66" s="47"/>
      <c r="I66" s="28"/>
    </row>
    <row r="67" spans="2:9" s="27" customFormat="1">
      <c r="B67" s="1"/>
      <c r="C67" s="1"/>
      <c r="D67" s="47"/>
      <c r="E67" s="47"/>
      <c r="F67" s="47"/>
      <c r="G67" s="47"/>
      <c r="H67" s="47"/>
      <c r="I67" s="28"/>
    </row>
    <row r="68" spans="2:9" s="27" customFormat="1">
      <c r="B68" s="1"/>
      <c r="C68" s="1"/>
      <c r="D68" s="47"/>
      <c r="E68" s="47"/>
      <c r="F68" s="47"/>
      <c r="G68" s="47"/>
      <c r="H68" s="47"/>
      <c r="I68" s="28"/>
    </row>
    <row r="69" spans="2:9" s="27" customFormat="1">
      <c r="B69" s="1"/>
      <c r="C69" s="1"/>
      <c r="D69" s="47"/>
      <c r="E69" s="47"/>
      <c r="F69" s="47"/>
      <c r="G69" s="47"/>
      <c r="H69" s="47"/>
      <c r="I69" s="28"/>
    </row>
    <row r="70" spans="2:9" s="27" customFormat="1">
      <c r="D70" s="47"/>
      <c r="E70" s="47"/>
      <c r="F70" s="47"/>
      <c r="G70" s="47"/>
      <c r="H70" s="47"/>
      <c r="I70" s="28"/>
    </row>
    <row r="71" spans="2:9" s="27" customFormat="1">
      <c r="D71" s="47"/>
      <c r="E71" s="47"/>
      <c r="F71" s="47"/>
      <c r="G71" s="47"/>
      <c r="H71" s="47"/>
      <c r="I71" s="28"/>
    </row>
    <row r="72" spans="2:9" s="27" customFormat="1">
      <c r="D72" s="47"/>
      <c r="E72" s="47"/>
      <c r="F72" s="47"/>
      <c r="G72" s="47"/>
      <c r="H72" s="47"/>
      <c r="I72" s="28"/>
    </row>
    <row r="73" spans="2:9" s="27" customFormat="1">
      <c r="D73" s="47"/>
      <c r="E73" s="47"/>
      <c r="F73" s="47"/>
      <c r="G73" s="47"/>
      <c r="H73" s="47"/>
      <c r="I73" s="28"/>
    </row>
    <row r="74" spans="2:9" s="27" customFormat="1">
      <c r="D74" s="47"/>
      <c r="E74" s="47"/>
      <c r="F74" s="47"/>
      <c r="G74" s="47"/>
      <c r="H74" s="47"/>
      <c r="I74" s="28"/>
    </row>
    <row r="75" spans="2:9" s="27" customFormat="1">
      <c r="D75" s="47"/>
      <c r="E75" s="47"/>
      <c r="F75" s="47"/>
      <c r="G75" s="47"/>
      <c r="H75" s="47"/>
      <c r="I75" s="28"/>
    </row>
    <row r="76" spans="2:9" s="27" customFormat="1">
      <c r="D76" s="47"/>
      <c r="E76" s="47"/>
      <c r="F76" s="47"/>
      <c r="G76" s="47"/>
      <c r="H76" s="47"/>
      <c r="I76" s="28"/>
    </row>
    <row r="77" spans="2:9" s="27" customFormat="1">
      <c r="D77" s="47"/>
      <c r="E77" s="47"/>
      <c r="F77" s="47"/>
      <c r="G77" s="47"/>
      <c r="H77" s="47"/>
      <c r="I77" s="28"/>
    </row>
    <row r="78" spans="2:9" s="27" customFormat="1">
      <c r="D78" s="47"/>
      <c r="E78" s="47"/>
      <c r="F78" s="47"/>
      <c r="G78" s="47"/>
      <c r="H78" s="47"/>
      <c r="I78" s="28"/>
    </row>
    <row r="79" spans="2:9" s="27" customFormat="1">
      <c r="D79" s="47"/>
      <c r="E79" s="47"/>
      <c r="F79" s="47"/>
      <c r="G79" s="47"/>
      <c r="H79" s="47"/>
      <c r="I79" s="28"/>
    </row>
    <row r="80" spans="2:9" s="27" customFormat="1">
      <c r="D80" s="47"/>
      <c r="E80" s="47"/>
      <c r="F80" s="47"/>
      <c r="G80" s="47"/>
      <c r="H80" s="47"/>
      <c r="I80" s="28"/>
    </row>
    <row r="81" spans="4:9" s="27" customFormat="1">
      <c r="D81" s="47"/>
      <c r="E81" s="47"/>
      <c r="F81" s="47"/>
      <c r="G81" s="47"/>
      <c r="H81" s="47"/>
      <c r="I81" s="28"/>
    </row>
    <row r="82" spans="4:9" s="27" customFormat="1">
      <c r="D82" s="47"/>
      <c r="E82" s="47"/>
      <c r="F82" s="47"/>
      <c r="G82" s="47"/>
      <c r="H82" s="47"/>
      <c r="I82" s="28"/>
    </row>
    <row r="83" spans="4:9" s="27" customFormat="1">
      <c r="D83" s="47"/>
      <c r="E83" s="47"/>
      <c r="F83" s="47"/>
      <c r="G83" s="47"/>
      <c r="H83" s="47"/>
      <c r="I83" s="28"/>
    </row>
    <row r="84" spans="4:9" s="27" customFormat="1">
      <c r="D84" s="47"/>
      <c r="E84" s="47"/>
      <c r="F84" s="47"/>
      <c r="G84" s="47"/>
      <c r="H84" s="47"/>
      <c r="I84" s="28"/>
    </row>
    <row r="85" spans="4:9" s="27" customFormat="1">
      <c r="D85" s="47"/>
      <c r="E85" s="47"/>
      <c r="F85" s="47"/>
      <c r="G85" s="47"/>
      <c r="H85" s="47"/>
      <c r="I85" s="28"/>
    </row>
    <row r="86" spans="4:9" s="27" customFormat="1">
      <c r="D86" s="47"/>
      <c r="E86" s="47"/>
      <c r="F86" s="47"/>
      <c r="G86" s="47"/>
      <c r="H86" s="47"/>
      <c r="I86" s="28"/>
    </row>
    <row r="87" spans="4:9" s="27" customFormat="1">
      <c r="D87" s="47"/>
      <c r="E87" s="47"/>
      <c r="F87" s="47"/>
      <c r="G87" s="47"/>
      <c r="H87" s="47"/>
      <c r="I87" s="28"/>
    </row>
    <row r="88" spans="4:9" s="27" customFormat="1">
      <c r="D88" s="47"/>
      <c r="E88" s="47"/>
      <c r="F88" s="47"/>
      <c r="G88" s="47"/>
      <c r="H88" s="47"/>
      <c r="I88" s="28"/>
    </row>
    <row r="89" spans="4:9" s="27" customFormat="1">
      <c r="D89" s="47"/>
      <c r="E89" s="47"/>
      <c r="F89" s="47"/>
      <c r="G89" s="47"/>
      <c r="H89" s="47"/>
      <c r="I89" s="28"/>
    </row>
    <row r="90" spans="4:9" s="27" customFormat="1">
      <c r="D90" s="47"/>
      <c r="E90" s="47"/>
      <c r="F90" s="47"/>
      <c r="G90" s="47"/>
      <c r="H90" s="47"/>
      <c r="I90" s="28"/>
    </row>
    <row r="91" spans="4:9" s="27" customFormat="1">
      <c r="D91" s="47"/>
      <c r="E91" s="47"/>
      <c r="F91" s="47"/>
      <c r="G91" s="47"/>
      <c r="H91" s="47"/>
      <c r="I91" s="28"/>
    </row>
    <row r="92" spans="4:9" s="27" customFormat="1">
      <c r="D92" s="47"/>
      <c r="E92" s="47"/>
      <c r="F92" s="47"/>
      <c r="G92" s="47"/>
      <c r="H92" s="47"/>
      <c r="I92" s="28"/>
    </row>
    <row r="93" spans="4:9" s="27" customFormat="1">
      <c r="D93" s="47"/>
      <c r="E93" s="47"/>
      <c r="F93" s="47"/>
      <c r="G93" s="47"/>
      <c r="H93" s="47"/>
      <c r="I93" s="28"/>
    </row>
    <row r="94" spans="4:9" s="27" customFormat="1">
      <c r="D94" s="47"/>
      <c r="E94" s="47"/>
      <c r="F94" s="47"/>
      <c r="G94" s="47"/>
      <c r="H94" s="47"/>
      <c r="I94" s="28"/>
    </row>
    <row r="95" spans="4:9" s="27" customFormat="1">
      <c r="D95" s="47"/>
      <c r="E95" s="47"/>
      <c r="F95" s="47"/>
      <c r="G95" s="47"/>
      <c r="H95" s="47"/>
      <c r="I95" s="28"/>
    </row>
    <row r="96" spans="4:9" s="27" customFormat="1">
      <c r="D96" s="47"/>
      <c r="E96" s="47"/>
      <c r="F96" s="47"/>
      <c r="G96" s="47"/>
      <c r="H96" s="47"/>
      <c r="I96" s="28"/>
    </row>
    <row r="97" spans="4:9" s="27" customFormat="1">
      <c r="D97" s="47"/>
      <c r="E97" s="47"/>
      <c r="F97" s="47"/>
      <c r="G97" s="47"/>
      <c r="H97" s="47"/>
      <c r="I97" s="28"/>
    </row>
    <row r="98" spans="4:9" s="27" customFormat="1">
      <c r="D98" s="47"/>
      <c r="E98" s="47"/>
      <c r="F98" s="47"/>
      <c r="G98" s="47"/>
      <c r="H98" s="47"/>
      <c r="I98" s="28"/>
    </row>
    <row r="99" spans="4:9" s="27" customFormat="1">
      <c r="D99" s="47"/>
      <c r="E99" s="47"/>
      <c r="F99" s="47"/>
      <c r="G99" s="47"/>
      <c r="H99" s="47"/>
      <c r="I99" s="28"/>
    </row>
    <row r="100" spans="4:9" s="27" customFormat="1">
      <c r="D100" s="47"/>
      <c r="E100" s="47"/>
      <c r="F100" s="47"/>
      <c r="G100" s="47"/>
      <c r="H100" s="47"/>
      <c r="I100" s="28"/>
    </row>
    <row r="101" spans="4:9" s="27" customFormat="1">
      <c r="D101" s="47"/>
      <c r="E101" s="47"/>
      <c r="F101" s="47"/>
      <c r="G101" s="47"/>
      <c r="H101" s="47"/>
      <c r="I101" s="28"/>
    </row>
    <row r="102" spans="4:9" s="27" customFormat="1">
      <c r="D102" s="47"/>
      <c r="E102" s="47"/>
      <c r="F102" s="47"/>
      <c r="G102" s="47"/>
      <c r="H102" s="47"/>
      <c r="I102" s="28"/>
    </row>
    <row r="103" spans="4:9" s="27" customFormat="1">
      <c r="D103" s="47"/>
      <c r="E103" s="47"/>
      <c r="F103" s="47"/>
      <c r="G103" s="47"/>
      <c r="H103" s="47"/>
      <c r="I103" s="28"/>
    </row>
    <row r="104" spans="4:9" s="27" customFormat="1">
      <c r="D104" s="47"/>
      <c r="E104" s="47"/>
      <c r="F104" s="47"/>
      <c r="G104" s="47"/>
      <c r="H104" s="47"/>
      <c r="I104" s="28"/>
    </row>
    <row r="105" spans="4:9" s="27" customFormat="1">
      <c r="D105" s="47"/>
      <c r="E105" s="47"/>
      <c r="F105" s="47"/>
      <c r="G105" s="47"/>
      <c r="H105" s="47"/>
      <c r="I105" s="28"/>
    </row>
    <row r="106" spans="4:9" s="27" customFormat="1">
      <c r="D106" s="47"/>
      <c r="E106" s="47"/>
      <c r="F106" s="47"/>
      <c r="G106" s="47"/>
      <c r="H106" s="47"/>
      <c r="I106" s="28"/>
    </row>
    <row r="107" spans="4:9" s="27" customFormat="1">
      <c r="D107" s="47"/>
      <c r="E107" s="47"/>
      <c r="F107" s="47"/>
      <c r="G107" s="47"/>
      <c r="H107" s="47"/>
      <c r="I107" s="28"/>
    </row>
    <row r="108" spans="4:9" s="27" customFormat="1">
      <c r="D108" s="47"/>
      <c r="E108" s="47"/>
      <c r="F108" s="47"/>
      <c r="G108" s="47"/>
      <c r="H108" s="47"/>
      <c r="I108" s="28"/>
    </row>
    <row r="109" spans="4:9" s="27" customFormat="1">
      <c r="D109" s="47"/>
      <c r="E109" s="47"/>
      <c r="F109" s="47"/>
      <c r="G109" s="47"/>
      <c r="H109" s="47"/>
      <c r="I109" s="28"/>
    </row>
    <row r="110" spans="4:9" s="27" customFormat="1">
      <c r="D110" s="47"/>
      <c r="E110" s="47"/>
      <c r="F110" s="47"/>
      <c r="G110" s="47"/>
      <c r="H110" s="47"/>
      <c r="I110" s="28"/>
    </row>
    <row r="111" spans="4:9" s="27" customFormat="1">
      <c r="D111" s="47"/>
      <c r="E111" s="47"/>
      <c r="F111" s="47"/>
      <c r="G111" s="47"/>
      <c r="H111" s="47"/>
      <c r="I111" s="28"/>
    </row>
    <row r="112" spans="4:9" s="27" customFormat="1">
      <c r="D112" s="47"/>
      <c r="E112" s="47"/>
      <c r="F112" s="47"/>
      <c r="G112" s="47"/>
      <c r="H112" s="47"/>
      <c r="I112" s="28"/>
    </row>
    <row r="113" spans="4:9" s="27" customFormat="1">
      <c r="D113" s="47"/>
      <c r="E113" s="47"/>
      <c r="F113" s="47"/>
      <c r="G113" s="47"/>
      <c r="H113" s="47"/>
      <c r="I113" s="28"/>
    </row>
    <row r="114" spans="4:9" s="27" customFormat="1">
      <c r="D114" s="47"/>
      <c r="E114" s="47"/>
      <c r="F114" s="47"/>
      <c r="G114" s="47"/>
      <c r="H114" s="47"/>
      <c r="I114" s="28"/>
    </row>
    <row r="115" spans="4:9" s="27" customFormat="1">
      <c r="D115" s="47"/>
      <c r="E115" s="47"/>
      <c r="F115" s="47"/>
      <c r="G115" s="47"/>
      <c r="H115" s="47"/>
      <c r="I115" s="28"/>
    </row>
    <row r="116" spans="4:9" s="27" customFormat="1">
      <c r="D116" s="47"/>
      <c r="E116" s="47"/>
      <c r="F116" s="47"/>
      <c r="G116" s="47"/>
      <c r="H116" s="47"/>
      <c r="I116" s="28"/>
    </row>
    <row r="117" spans="4:9" s="27" customFormat="1">
      <c r="D117" s="47"/>
      <c r="E117" s="47"/>
      <c r="F117" s="47"/>
      <c r="G117" s="47"/>
      <c r="H117" s="47"/>
      <c r="I117" s="28"/>
    </row>
    <row r="118" spans="4:9" s="27" customFormat="1">
      <c r="D118" s="47"/>
      <c r="E118" s="47"/>
      <c r="F118" s="47"/>
      <c r="G118" s="47"/>
      <c r="H118" s="47"/>
      <c r="I118" s="28"/>
    </row>
    <row r="119" spans="4:9" s="27" customFormat="1">
      <c r="D119" s="47"/>
      <c r="E119" s="47"/>
      <c r="F119" s="47"/>
      <c r="G119" s="47"/>
      <c r="H119" s="47"/>
      <c r="I119" s="28"/>
    </row>
    <row r="120" spans="4:9" s="27" customFormat="1">
      <c r="D120" s="47"/>
      <c r="E120" s="47"/>
      <c r="F120" s="47"/>
      <c r="G120" s="47"/>
      <c r="H120" s="47"/>
      <c r="I120" s="28"/>
    </row>
    <row r="121" spans="4:9" s="27" customFormat="1">
      <c r="D121" s="47"/>
      <c r="E121" s="47"/>
      <c r="F121" s="47"/>
      <c r="G121" s="47"/>
      <c r="H121" s="47"/>
      <c r="I121" s="28"/>
    </row>
    <row r="122" spans="4:9" s="27" customFormat="1">
      <c r="D122" s="47"/>
      <c r="E122" s="47"/>
      <c r="F122" s="47"/>
      <c r="G122" s="47"/>
      <c r="H122" s="47"/>
      <c r="I122" s="28"/>
    </row>
    <row r="123" spans="4:9" s="27" customFormat="1">
      <c r="D123" s="47"/>
      <c r="E123" s="47"/>
      <c r="F123" s="47"/>
      <c r="G123" s="47"/>
      <c r="H123" s="47"/>
      <c r="I123" s="28"/>
    </row>
    <row r="124" spans="4:9" s="27" customFormat="1">
      <c r="D124" s="47"/>
      <c r="E124" s="47"/>
      <c r="F124" s="47"/>
      <c r="G124" s="47"/>
      <c r="H124" s="47"/>
      <c r="I124" s="28"/>
    </row>
    <row r="125" spans="4:9" s="27" customFormat="1">
      <c r="D125" s="47"/>
      <c r="E125" s="47"/>
      <c r="F125" s="47"/>
      <c r="G125" s="47"/>
      <c r="H125" s="47"/>
      <c r="I125" s="28"/>
    </row>
    <row r="126" spans="4:9" s="27" customFormat="1">
      <c r="D126" s="47"/>
      <c r="E126" s="47"/>
      <c r="F126" s="47"/>
      <c r="G126" s="47"/>
      <c r="H126" s="47"/>
      <c r="I126" s="28"/>
    </row>
    <row r="127" spans="4:9" s="27" customFormat="1">
      <c r="D127" s="47"/>
      <c r="E127" s="47"/>
      <c r="F127" s="47"/>
      <c r="G127" s="47"/>
      <c r="H127" s="47"/>
      <c r="I127" s="28"/>
    </row>
    <row r="128" spans="4:9" s="27" customFormat="1">
      <c r="D128" s="47"/>
      <c r="E128" s="47"/>
      <c r="F128" s="47"/>
      <c r="G128" s="47"/>
      <c r="H128" s="47"/>
      <c r="I128" s="28"/>
    </row>
    <row r="129" spans="4:9" s="27" customFormat="1">
      <c r="D129" s="47"/>
      <c r="E129" s="47"/>
      <c r="F129" s="47"/>
      <c r="G129" s="47"/>
      <c r="H129" s="47"/>
      <c r="I129" s="28"/>
    </row>
    <row r="130" spans="4:9" s="27" customFormat="1">
      <c r="D130" s="47"/>
      <c r="E130" s="47"/>
      <c r="F130" s="47"/>
      <c r="G130" s="47"/>
      <c r="H130" s="47"/>
      <c r="I130" s="28"/>
    </row>
    <row r="131" spans="4:9" s="27" customFormat="1">
      <c r="D131" s="47"/>
      <c r="E131" s="47"/>
      <c r="F131" s="47"/>
      <c r="G131" s="47"/>
      <c r="H131" s="47"/>
      <c r="I131" s="28"/>
    </row>
    <row r="132" spans="4:9" s="27" customFormat="1">
      <c r="D132" s="47"/>
      <c r="E132" s="47"/>
      <c r="F132" s="47"/>
      <c r="G132" s="47"/>
      <c r="H132" s="47"/>
      <c r="I132" s="28"/>
    </row>
    <row r="133" spans="4:9" s="27" customFormat="1">
      <c r="D133" s="47"/>
      <c r="E133" s="47"/>
      <c r="F133" s="47"/>
      <c r="G133" s="47"/>
      <c r="H133" s="47"/>
      <c r="I133" s="28"/>
    </row>
    <row r="134" spans="4:9" s="27" customFormat="1">
      <c r="D134" s="47"/>
      <c r="E134" s="47"/>
      <c r="F134" s="47"/>
      <c r="G134" s="47"/>
      <c r="H134" s="47"/>
      <c r="I134" s="28"/>
    </row>
    <row r="135" spans="4:9" s="27" customFormat="1">
      <c r="D135" s="47"/>
      <c r="E135" s="47"/>
      <c r="F135" s="47"/>
      <c r="G135" s="47"/>
      <c r="H135" s="47"/>
      <c r="I135" s="28"/>
    </row>
    <row r="136" spans="4:9" s="27" customFormat="1">
      <c r="D136" s="47"/>
      <c r="E136" s="47"/>
      <c r="F136" s="47"/>
      <c r="G136" s="47"/>
      <c r="H136" s="47"/>
      <c r="I136" s="28"/>
    </row>
    <row r="137" spans="4:9" s="27" customFormat="1">
      <c r="D137" s="47"/>
      <c r="E137" s="47"/>
      <c r="F137" s="47"/>
      <c r="G137" s="47"/>
      <c r="H137" s="47"/>
      <c r="I137" s="28"/>
    </row>
    <row r="138" spans="4:9" s="27" customFormat="1">
      <c r="D138" s="47"/>
      <c r="E138" s="47"/>
      <c r="F138" s="47"/>
      <c r="G138" s="47"/>
      <c r="H138" s="47"/>
      <c r="I138" s="28"/>
    </row>
    <row r="139" spans="4:9" s="27" customFormat="1">
      <c r="D139" s="47"/>
      <c r="E139" s="47"/>
      <c r="F139" s="47"/>
      <c r="G139" s="47"/>
      <c r="H139" s="47"/>
      <c r="I139" s="28"/>
    </row>
    <row r="140" spans="4:9" s="27" customFormat="1">
      <c r="D140" s="47"/>
      <c r="E140" s="47"/>
      <c r="F140" s="47"/>
      <c r="G140" s="47"/>
      <c r="H140" s="47"/>
      <c r="I140" s="28"/>
    </row>
    <row r="141" spans="4:9" s="27" customFormat="1">
      <c r="D141" s="47"/>
      <c r="E141" s="47"/>
      <c r="F141" s="47"/>
      <c r="G141" s="47"/>
      <c r="H141" s="47"/>
      <c r="I141" s="28"/>
    </row>
    <row r="142" spans="4:9" s="27" customFormat="1">
      <c r="D142" s="47"/>
      <c r="E142" s="47"/>
      <c r="F142" s="47"/>
      <c r="G142" s="47"/>
      <c r="H142" s="47"/>
      <c r="I142" s="28"/>
    </row>
    <row r="143" spans="4:9" s="27" customFormat="1">
      <c r="D143" s="47"/>
      <c r="E143" s="47"/>
      <c r="F143" s="47"/>
      <c r="G143" s="47"/>
      <c r="H143" s="47"/>
      <c r="I143" s="28"/>
    </row>
    <row r="144" spans="4:9" s="27" customFormat="1">
      <c r="D144" s="47"/>
      <c r="E144" s="47"/>
      <c r="F144" s="47"/>
      <c r="G144" s="47"/>
      <c r="H144" s="47"/>
      <c r="I144" s="28"/>
    </row>
    <row r="145" spans="4:9" s="27" customFormat="1">
      <c r="D145" s="47"/>
      <c r="E145" s="47"/>
      <c r="F145" s="47"/>
      <c r="G145" s="47"/>
      <c r="H145" s="47"/>
      <c r="I145" s="28"/>
    </row>
    <row r="146" spans="4:9" s="27" customFormat="1">
      <c r="D146" s="47"/>
      <c r="E146" s="47"/>
      <c r="F146" s="47"/>
      <c r="G146" s="47"/>
      <c r="H146" s="47"/>
      <c r="I146" s="28"/>
    </row>
    <row r="147" spans="4:9" s="27" customFormat="1">
      <c r="D147" s="47"/>
      <c r="E147" s="47"/>
      <c r="F147" s="47"/>
      <c r="G147" s="47"/>
      <c r="H147" s="47"/>
      <c r="I147" s="28"/>
    </row>
    <row r="148" spans="4:9" s="27" customFormat="1">
      <c r="D148" s="47"/>
      <c r="E148" s="47"/>
      <c r="F148" s="47"/>
      <c r="G148" s="47"/>
      <c r="H148" s="47"/>
      <c r="I148" s="28"/>
    </row>
    <row r="149" spans="4:9" s="27" customFormat="1">
      <c r="D149" s="47"/>
      <c r="E149" s="47"/>
      <c r="F149" s="47"/>
      <c r="G149" s="47"/>
      <c r="H149" s="47"/>
      <c r="I149" s="28"/>
    </row>
    <row r="150" spans="4:9" s="27" customFormat="1">
      <c r="D150" s="47"/>
      <c r="E150" s="47"/>
      <c r="F150" s="47"/>
      <c r="G150" s="47"/>
      <c r="H150" s="47"/>
      <c r="I150" s="28"/>
    </row>
    <row r="151" spans="4:9" s="27" customFormat="1">
      <c r="D151" s="47"/>
      <c r="E151" s="47"/>
      <c r="F151" s="47"/>
      <c r="G151" s="47"/>
      <c r="H151" s="47"/>
      <c r="I151" s="28"/>
    </row>
    <row r="152" spans="4:9" s="27" customFormat="1">
      <c r="D152" s="47"/>
      <c r="E152" s="47"/>
      <c r="F152" s="47"/>
      <c r="G152" s="47"/>
      <c r="H152" s="47"/>
      <c r="I152" s="28"/>
    </row>
    <row r="153" spans="4:9" s="27" customFormat="1">
      <c r="D153" s="47"/>
      <c r="E153" s="47"/>
      <c r="F153" s="47"/>
      <c r="G153" s="47"/>
      <c r="H153" s="47"/>
      <c r="I153" s="28"/>
    </row>
    <row r="154" spans="4:9" s="27" customFormat="1">
      <c r="D154" s="47"/>
      <c r="E154" s="47"/>
      <c r="F154" s="47"/>
      <c r="G154" s="47"/>
      <c r="H154" s="47"/>
      <c r="I154" s="28"/>
    </row>
    <row r="155" spans="4:9" s="27" customFormat="1">
      <c r="D155" s="47"/>
      <c r="E155" s="47"/>
      <c r="F155" s="47"/>
      <c r="G155" s="47"/>
      <c r="H155" s="47"/>
      <c r="I155" s="28"/>
    </row>
    <row r="156" spans="4:9" s="27" customFormat="1">
      <c r="D156" s="47"/>
      <c r="E156" s="47"/>
      <c r="F156" s="47"/>
      <c r="G156" s="47"/>
      <c r="H156" s="47"/>
      <c r="I156" s="28"/>
    </row>
    <row r="157" spans="4:9" s="27" customFormat="1">
      <c r="D157" s="47"/>
      <c r="E157" s="47"/>
      <c r="F157" s="47"/>
      <c r="G157" s="47"/>
      <c r="H157" s="47"/>
      <c r="I157" s="28"/>
    </row>
    <row r="158" spans="4:9" s="27" customFormat="1">
      <c r="D158" s="47"/>
      <c r="E158" s="47"/>
      <c r="F158" s="47"/>
      <c r="G158" s="47"/>
      <c r="H158" s="47"/>
      <c r="I158" s="28"/>
    </row>
    <row r="159" spans="4:9" s="27" customFormat="1">
      <c r="D159" s="47"/>
      <c r="E159" s="47"/>
      <c r="F159" s="47"/>
      <c r="G159" s="47"/>
      <c r="H159" s="47"/>
      <c r="I159" s="28"/>
    </row>
    <row r="160" spans="4:9" s="27" customFormat="1">
      <c r="D160" s="47"/>
      <c r="E160" s="47"/>
      <c r="F160" s="47"/>
      <c r="G160" s="47"/>
      <c r="H160" s="47"/>
      <c r="I160" s="28"/>
    </row>
    <row r="161" spans="4:9" s="27" customFormat="1">
      <c r="D161" s="47"/>
      <c r="E161" s="47"/>
      <c r="F161" s="47"/>
      <c r="G161" s="47"/>
      <c r="H161" s="47"/>
      <c r="I161" s="28"/>
    </row>
    <row r="162" spans="4:9" s="27" customFormat="1">
      <c r="D162" s="47"/>
      <c r="E162" s="47"/>
      <c r="F162" s="47"/>
      <c r="G162" s="47"/>
      <c r="H162" s="47"/>
      <c r="I162" s="28"/>
    </row>
    <row r="163" spans="4:9" s="27" customFormat="1">
      <c r="D163" s="47"/>
      <c r="E163" s="47"/>
      <c r="F163" s="47"/>
      <c r="G163" s="47"/>
      <c r="H163" s="47"/>
      <c r="I163" s="28"/>
    </row>
    <row r="164" spans="4:9" s="27" customFormat="1">
      <c r="D164" s="47"/>
      <c r="E164" s="47"/>
      <c r="F164" s="47"/>
      <c r="G164" s="47"/>
      <c r="H164" s="47"/>
      <c r="I164" s="28"/>
    </row>
    <row r="165" spans="4:9" s="27" customFormat="1">
      <c r="D165" s="47"/>
      <c r="E165" s="47"/>
      <c r="F165" s="47"/>
      <c r="G165" s="47"/>
      <c r="H165" s="47"/>
      <c r="I165" s="28"/>
    </row>
    <row r="166" spans="4:9" s="27" customFormat="1">
      <c r="D166" s="47"/>
      <c r="E166" s="47"/>
      <c r="F166" s="47"/>
      <c r="G166" s="47"/>
      <c r="H166" s="47"/>
      <c r="I166" s="28"/>
    </row>
    <row r="167" spans="4:9" s="27" customFormat="1">
      <c r="D167" s="47"/>
      <c r="E167" s="47"/>
      <c r="F167" s="47"/>
      <c r="G167" s="47"/>
      <c r="H167" s="47"/>
      <c r="I167" s="28"/>
    </row>
    <row r="168" spans="4:9" s="27" customFormat="1">
      <c r="D168" s="47"/>
      <c r="E168" s="47"/>
      <c r="F168" s="47"/>
      <c r="G168" s="47"/>
      <c r="H168" s="47"/>
      <c r="I168" s="28"/>
    </row>
    <row r="169" spans="4:9" s="27" customFormat="1">
      <c r="D169" s="47"/>
      <c r="E169" s="47"/>
      <c r="F169" s="47"/>
      <c r="G169" s="47"/>
      <c r="H169" s="47"/>
      <c r="I169" s="28"/>
    </row>
    <row r="170" spans="4:9" s="27" customFormat="1">
      <c r="D170" s="47"/>
      <c r="E170" s="47"/>
      <c r="F170" s="47"/>
      <c r="G170" s="47"/>
      <c r="H170" s="47"/>
      <c r="I170" s="28"/>
    </row>
    <row r="171" spans="4:9" s="27" customFormat="1">
      <c r="D171" s="47"/>
      <c r="E171" s="47"/>
      <c r="F171" s="47"/>
      <c r="G171" s="47"/>
      <c r="H171" s="47"/>
      <c r="I171" s="28"/>
    </row>
    <row r="172" spans="4:9" s="27" customFormat="1">
      <c r="D172" s="47"/>
      <c r="E172" s="47"/>
      <c r="F172" s="47"/>
      <c r="G172" s="47"/>
      <c r="H172" s="47"/>
      <c r="I172" s="28"/>
    </row>
    <row r="173" spans="4:9" s="27" customFormat="1">
      <c r="D173" s="47"/>
      <c r="E173" s="47"/>
      <c r="F173" s="47"/>
      <c r="G173" s="47"/>
      <c r="H173" s="47"/>
      <c r="I173" s="28"/>
    </row>
    <row r="174" spans="4:9" s="27" customFormat="1">
      <c r="D174" s="47"/>
      <c r="E174" s="47"/>
      <c r="F174" s="47"/>
      <c r="G174" s="47"/>
      <c r="H174" s="47"/>
      <c r="I174" s="28"/>
    </row>
    <row r="175" spans="4:9" s="27" customFormat="1">
      <c r="D175" s="47"/>
      <c r="E175" s="47"/>
      <c r="F175" s="47"/>
      <c r="G175" s="47"/>
      <c r="H175" s="47"/>
      <c r="I175" s="28"/>
    </row>
    <row r="176" spans="4:9" s="27" customFormat="1">
      <c r="D176" s="47"/>
      <c r="E176" s="47"/>
      <c r="F176" s="47"/>
      <c r="G176" s="47"/>
      <c r="H176" s="47"/>
      <c r="I176" s="28"/>
    </row>
    <row r="177" spans="1:10" s="27" customFormat="1">
      <c r="D177" s="47"/>
      <c r="E177" s="47"/>
      <c r="F177" s="47"/>
      <c r="G177" s="47"/>
      <c r="H177" s="47"/>
      <c r="I177" s="28"/>
    </row>
    <row r="178" spans="1:10" s="27" customFormat="1">
      <c r="D178" s="47"/>
      <c r="E178" s="47"/>
      <c r="F178" s="47"/>
      <c r="G178" s="47"/>
      <c r="H178" s="47"/>
      <c r="I178" s="28"/>
    </row>
    <row r="179" spans="1:10" s="27" customFormat="1">
      <c r="D179" s="47"/>
      <c r="E179" s="47"/>
      <c r="F179" s="47"/>
      <c r="G179" s="47"/>
      <c r="H179" s="47"/>
      <c r="I179" s="28"/>
    </row>
    <row r="180" spans="1:10" s="27" customFormat="1">
      <c r="D180" s="47"/>
      <c r="E180" s="47"/>
      <c r="F180" s="47"/>
      <c r="G180" s="47"/>
      <c r="H180" s="47"/>
      <c r="I180" s="28"/>
    </row>
    <row r="181" spans="1:10" s="27" customFormat="1">
      <c r="D181" s="47"/>
      <c r="E181" s="47"/>
      <c r="F181" s="47"/>
      <c r="G181" s="47"/>
      <c r="H181" s="47"/>
      <c r="I181" s="28"/>
    </row>
    <row r="182" spans="1:10" s="27" customFormat="1">
      <c r="D182" s="47"/>
      <c r="E182" s="47"/>
      <c r="F182" s="47"/>
      <c r="G182" s="47"/>
      <c r="H182" s="47"/>
      <c r="I182" s="28"/>
    </row>
    <row r="183" spans="1:10" s="27" customFormat="1">
      <c r="D183" s="47"/>
      <c r="E183" s="47"/>
      <c r="F183" s="47"/>
      <c r="G183" s="47"/>
      <c r="H183" s="47"/>
      <c r="I183" s="28"/>
    </row>
    <row r="184" spans="1:10" s="27" customFormat="1">
      <c r="D184" s="47"/>
      <c r="E184" s="47"/>
      <c r="F184" s="47"/>
      <c r="G184" s="47"/>
      <c r="H184" s="47"/>
      <c r="I184" s="28"/>
    </row>
    <row r="185" spans="1:10" s="27" customFormat="1">
      <c r="D185" s="47"/>
      <c r="E185" s="47"/>
      <c r="F185" s="47"/>
      <c r="G185" s="47"/>
      <c r="H185" s="47"/>
      <c r="I185" s="28"/>
    </row>
    <row r="186" spans="1:10" s="27" customFormat="1">
      <c r="A186" s="1"/>
      <c r="D186" s="10"/>
      <c r="E186" s="10"/>
      <c r="F186" s="10"/>
      <c r="G186" s="10"/>
      <c r="H186" s="10"/>
      <c r="I186" s="3"/>
      <c r="J186" s="1"/>
    </row>
    <row r="187" spans="1:10">
      <c r="B187" s="27"/>
      <c r="C187" s="27"/>
    </row>
    <row r="188" spans="1:10">
      <c r="B188" s="27"/>
      <c r="C188" s="27"/>
    </row>
    <row r="189" spans="1:10">
      <c r="B189" s="27"/>
      <c r="C189" s="27"/>
    </row>
    <row r="190" spans="1:10">
      <c r="B190" s="27"/>
      <c r="C190" s="27"/>
    </row>
    <row r="191" spans="1:10">
      <c r="B191" s="27"/>
      <c r="C191" s="27"/>
    </row>
    <row r="192" spans="1:10">
      <c r="B192" s="27"/>
      <c r="C192" s="27"/>
    </row>
    <row r="193" spans="2:3">
      <c r="B193" s="27"/>
      <c r="C193" s="27"/>
    </row>
    <row r="194" spans="2:3">
      <c r="B194" s="27"/>
      <c r="C194" s="27"/>
    </row>
    <row r="195" spans="2:3">
      <c r="B195" s="27"/>
      <c r="C195" s="27"/>
    </row>
    <row r="196" spans="2:3">
      <c r="B196" s="27"/>
      <c r="C196" s="27"/>
    </row>
    <row r="197" spans="2:3">
      <c r="B197" s="27"/>
      <c r="C197" s="27"/>
    </row>
    <row r="198" spans="2:3">
      <c r="B198" s="27"/>
      <c r="C198" s="27"/>
    </row>
    <row r="199" spans="2:3">
      <c r="B199" s="27"/>
      <c r="C199" s="27"/>
    </row>
  </sheetData>
  <mergeCells count="8">
    <mergeCell ref="B14:B15"/>
    <mergeCell ref="C14:C15"/>
    <mergeCell ref="B40:B41"/>
    <mergeCell ref="C40:C41"/>
    <mergeCell ref="B18:B19"/>
    <mergeCell ref="C18:C19"/>
    <mergeCell ref="B36:B37"/>
    <mergeCell ref="C36:C37"/>
  </mergeCells>
  <pageMargins left="0.31496062992125984" right="0.31496062992125984" top="0.15748031496062992" bottom="0.23622047244094491" header="0.31496062992125984" footer="0.31496062992125984"/>
  <pageSetup paperSize="9" orientation="landscape" r:id="rId1"/>
  <rowBreaks count="1" manualBreakCount="1">
    <brk id="2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BC8C7-CD90-414F-A3B9-4491315CCDBE}">
  <sheetPr>
    <tabColor rgb="FF00B0F0"/>
  </sheetPr>
  <dimension ref="A1:S178"/>
  <sheetViews>
    <sheetView workbookViewId="0">
      <selection activeCell="I11" sqref="I11"/>
    </sheetView>
  </sheetViews>
  <sheetFormatPr defaultColWidth="4.125" defaultRowHeight="13.5"/>
  <cols>
    <col min="1" max="1" width="26.625" style="1" customWidth="1"/>
    <col min="2" max="2" width="3.375" style="3" customWidth="1"/>
    <col min="3" max="3" width="2.875" style="3" customWidth="1"/>
    <col min="4" max="8" width="4.125" style="10" customWidth="1"/>
    <col min="9" max="13" width="4.75" style="3" customWidth="1"/>
    <col min="14" max="16384" width="4.125" style="1"/>
  </cols>
  <sheetData>
    <row r="1" spans="1:13">
      <c r="A1" s="123" t="s">
        <v>395</v>
      </c>
      <c r="B1" s="250"/>
      <c r="C1" s="250"/>
    </row>
    <row r="2" spans="1:13">
      <c r="A2" s="2" t="s">
        <v>51</v>
      </c>
      <c r="B2" s="4"/>
      <c r="C2" s="4"/>
    </row>
    <row r="3" spans="1:13" s="2" customFormat="1">
      <c r="A3" s="2" t="s">
        <v>44</v>
      </c>
      <c r="B3" s="4"/>
      <c r="C3" s="4"/>
      <c r="D3" s="11"/>
      <c r="E3" s="11"/>
      <c r="F3" s="11"/>
      <c r="G3" s="11"/>
      <c r="H3" s="11"/>
      <c r="I3" s="4"/>
      <c r="J3" s="4"/>
      <c r="K3" s="3"/>
      <c r="L3" s="4"/>
      <c r="M3" s="4"/>
    </row>
    <row r="4" spans="1:13" s="16" customFormat="1" ht="25.5">
      <c r="A4" s="17" t="s">
        <v>8</v>
      </c>
      <c r="B4" s="251"/>
      <c r="C4" s="251"/>
      <c r="D4" s="92" t="s">
        <v>0</v>
      </c>
      <c r="E4" s="93" t="s">
        <v>2</v>
      </c>
      <c r="F4" s="92" t="s">
        <v>0</v>
      </c>
      <c r="G4" s="93" t="s">
        <v>2</v>
      </c>
      <c r="H4" s="260"/>
      <c r="I4" s="232" t="s">
        <v>216</v>
      </c>
      <c r="J4" s="200" t="s">
        <v>184</v>
      </c>
      <c r="K4" s="200" t="s">
        <v>184</v>
      </c>
      <c r="L4" s="200" t="s">
        <v>36</v>
      </c>
      <c r="M4" s="201" t="s">
        <v>181</v>
      </c>
    </row>
    <row r="5" spans="1:13">
      <c r="A5" s="5" t="s">
        <v>9</v>
      </c>
      <c r="B5" s="251"/>
      <c r="C5" s="251"/>
      <c r="D5" s="94"/>
      <c r="E5" s="95"/>
      <c r="F5" s="94"/>
      <c r="G5" s="95"/>
      <c r="H5" s="260"/>
      <c r="I5" s="6"/>
      <c r="J5" s="8"/>
      <c r="K5" s="8"/>
      <c r="L5" s="8" t="s">
        <v>60</v>
      </c>
      <c r="M5" s="7"/>
    </row>
    <row r="6" spans="1:13" s="37" customFormat="1">
      <c r="A6" s="24" t="s">
        <v>298</v>
      </c>
      <c r="B6" s="270">
        <v>13</v>
      </c>
      <c r="C6" s="270" t="s">
        <v>179</v>
      </c>
      <c r="D6" s="96">
        <v>0</v>
      </c>
      <c r="E6" s="97">
        <v>0</v>
      </c>
      <c r="F6" s="96">
        <v>0</v>
      </c>
      <c r="G6" s="97">
        <v>0</v>
      </c>
      <c r="H6" s="63">
        <v>0</v>
      </c>
      <c r="I6" s="34">
        <v>0.28472222222222221</v>
      </c>
      <c r="J6" s="35">
        <v>0.40277777777777773</v>
      </c>
      <c r="K6" s="35">
        <v>0.4861111111111111</v>
      </c>
      <c r="L6" s="35">
        <v>0.56944444444444442</v>
      </c>
      <c r="M6" s="36">
        <v>0.64236111111111105</v>
      </c>
    </row>
    <row r="7" spans="1:13" s="37" customFormat="1">
      <c r="A7" s="277" t="s">
        <v>69</v>
      </c>
      <c r="B7" s="323" t="s">
        <v>65</v>
      </c>
      <c r="C7" s="323" t="s">
        <v>179</v>
      </c>
      <c r="D7" s="98" t="s">
        <v>187</v>
      </c>
      <c r="E7" s="99" t="s">
        <v>187</v>
      </c>
      <c r="F7" s="98">
        <v>0.4</v>
      </c>
      <c r="G7" s="99">
        <f>G6+F7</f>
        <v>0.4</v>
      </c>
      <c r="H7" s="64">
        <v>1.3888888888888889E-3</v>
      </c>
      <c r="I7" s="29" t="s">
        <v>187</v>
      </c>
      <c r="J7" s="30" t="s">
        <v>187</v>
      </c>
      <c r="K7" s="30" t="s">
        <v>187</v>
      </c>
      <c r="L7" s="30">
        <f t="shared" ref="I7:L26" si="0">L6+$H7</f>
        <v>0.5708333333333333</v>
      </c>
      <c r="M7" s="31">
        <f t="shared" ref="M7" si="1">M6+$H7</f>
        <v>0.64374999999999993</v>
      </c>
    </row>
    <row r="8" spans="1:13" s="37" customFormat="1">
      <c r="A8" s="26" t="s">
        <v>239</v>
      </c>
      <c r="B8" s="273">
        <v>109</v>
      </c>
      <c r="C8" s="273" t="s">
        <v>246</v>
      </c>
      <c r="D8" s="98">
        <v>0.7</v>
      </c>
      <c r="E8" s="70">
        <f>E6+D8</f>
        <v>0.7</v>
      </c>
      <c r="F8" s="98">
        <v>2</v>
      </c>
      <c r="G8" s="70">
        <f>G7+F8</f>
        <v>2.4</v>
      </c>
      <c r="H8" s="64">
        <v>3.472222222222222E-3</v>
      </c>
      <c r="I8" s="29">
        <f>IF(I7="&lt;",I6+$H7,I7+$H8)</f>
        <v>0.28611111111111109</v>
      </c>
      <c r="J8" s="30">
        <f>IF(J7="&lt;",J6+$H7,J7+$H8)</f>
        <v>0.40416666666666662</v>
      </c>
      <c r="K8" s="30">
        <f>IF(K7="&lt;",K6+$H7,K7+$H8)</f>
        <v>0.48749999999999999</v>
      </c>
      <c r="L8" s="30">
        <f>IF(L7="&lt;",L6+$H7,L7+$H8)</f>
        <v>0.57430555555555551</v>
      </c>
      <c r="M8" s="31">
        <f>IF(M7="&lt;",M6+$H7,M7+$H8)</f>
        <v>0.64722222222222214</v>
      </c>
    </row>
    <row r="9" spans="1:13" s="37" customFormat="1">
      <c r="A9" s="32" t="s">
        <v>244</v>
      </c>
      <c r="B9" s="275">
        <v>12</v>
      </c>
      <c r="C9" s="275" t="s">
        <v>179</v>
      </c>
      <c r="D9" s="67">
        <v>0.5</v>
      </c>
      <c r="E9" s="68">
        <f t="shared" ref="E9:E10" si="2">E8+D9</f>
        <v>1.2</v>
      </c>
      <c r="F9" s="67"/>
      <c r="G9" s="68"/>
      <c r="H9" s="63">
        <v>6.9444444444444447E-4</v>
      </c>
      <c r="I9" s="38">
        <f t="shared" si="0"/>
        <v>0.28680555555555554</v>
      </c>
      <c r="J9" s="39">
        <f t="shared" ref="J9:K9" si="3">J8+$H9</f>
        <v>0.40486111111111106</v>
      </c>
      <c r="K9" s="39">
        <f t="shared" si="3"/>
        <v>0.48819444444444443</v>
      </c>
      <c r="L9" s="39">
        <f t="shared" ref="L9:M26" si="4">IF(L8="&lt;",L7+$H8,L8+$H9)</f>
        <v>0.57499999999999996</v>
      </c>
      <c r="M9" s="40">
        <f t="shared" si="4"/>
        <v>0.64791666666666659</v>
      </c>
    </row>
    <row r="10" spans="1:13" s="37" customFormat="1">
      <c r="A10" s="26" t="s">
        <v>250</v>
      </c>
      <c r="B10" s="273">
        <v>3</v>
      </c>
      <c r="C10" s="273" t="s">
        <v>179</v>
      </c>
      <c r="D10" s="69">
        <v>0.9</v>
      </c>
      <c r="E10" s="70">
        <f t="shared" si="2"/>
        <v>2.1</v>
      </c>
      <c r="F10" s="69"/>
      <c r="G10" s="70"/>
      <c r="H10" s="64">
        <v>1.3888888888888889E-3</v>
      </c>
      <c r="I10" s="29">
        <f t="shared" si="0"/>
        <v>0.28819444444444442</v>
      </c>
      <c r="J10" s="30">
        <f t="shared" ref="J10:K10" si="5">J9+$H10</f>
        <v>0.40624999999999994</v>
      </c>
      <c r="K10" s="30">
        <f t="shared" si="5"/>
        <v>0.48958333333333331</v>
      </c>
      <c r="L10" s="30">
        <f t="shared" si="4"/>
        <v>0.57638888888888884</v>
      </c>
      <c r="M10" s="31">
        <f t="shared" si="4"/>
        <v>0.64930555555555547</v>
      </c>
    </row>
    <row r="11" spans="1:13" s="37" customFormat="1">
      <c r="A11" s="26" t="s">
        <v>33</v>
      </c>
      <c r="B11" s="271">
        <v>35</v>
      </c>
      <c r="C11" s="291" t="s">
        <v>179</v>
      </c>
      <c r="D11" s="69" t="s">
        <v>187</v>
      </c>
      <c r="E11" s="99" t="s">
        <v>187</v>
      </c>
      <c r="F11" s="69">
        <v>3.2</v>
      </c>
      <c r="G11" s="99">
        <v>3.2</v>
      </c>
      <c r="H11" s="64" t="s">
        <v>187</v>
      </c>
      <c r="I11" s="29">
        <v>0.29097222222222224</v>
      </c>
      <c r="J11" s="30" t="s">
        <v>187</v>
      </c>
      <c r="K11" s="30" t="s">
        <v>187</v>
      </c>
      <c r="L11" s="30">
        <v>0.57916666666666672</v>
      </c>
      <c r="M11" s="31" t="s">
        <v>187</v>
      </c>
    </row>
    <row r="12" spans="1:13" s="27" customFormat="1">
      <c r="A12" s="248" t="s">
        <v>37</v>
      </c>
      <c r="B12" s="272" t="s">
        <v>65</v>
      </c>
      <c r="C12" s="272" t="s">
        <v>246</v>
      </c>
      <c r="D12" s="69">
        <v>2</v>
      </c>
      <c r="E12" s="97">
        <f>E10+D12</f>
        <v>4.0999999999999996</v>
      </c>
      <c r="F12" s="69">
        <v>3.5</v>
      </c>
      <c r="G12" s="99">
        <v>6.7</v>
      </c>
      <c r="H12" s="64">
        <v>2.0833333333333333E-3</v>
      </c>
      <c r="I12" s="29">
        <v>0.29375000000000001</v>
      </c>
      <c r="J12" s="30">
        <f t="shared" ref="J12:K12" si="6">J10+$H12</f>
        <v>0.40833333333333327</v>
      </c>
      <c r="K12" s="30">
        <f t="shared" si="6"/>
        <v>0.49166666666666664</v>
      </c>
      <c r="L12" s="30">
        <v>0.58194444444444449</v>
      </c>
      <c r="M12" s="31">
        <v>0.65069444444444446</v>
      </c>
    </row>
    <row r="13" spans="1:13" s="27" customFormat="1">
      <c r="A13" s="248" t="s">
        <v>63</v>
      </c>
      <c r="B13" s="272" t="s">
        <v>65</v>
      </c>
      <c r="C13" s="272" t="s">
        <v>246</v>
      </c>
      <c r="D13" s="69">
        <v>0.5</v>
      </c>
      <c r="E13" s="97">
        <f t="shared" ref="E13:E14" si="7">E12+D13</f>
        <v>4.5999999999999996</v>
      </c>
      <c r="F13" s="69"/>
      <c r="G13" s="439">
        <v>4.7</v>
      </c>
      <c r="H13" s="64">
        <v>6.9444444444444447E-4</v>
      </c>
      <c r="I13" s="29">
        <f t="shared" si="0"/>
        <v>0.29444444444444445</v>
      </c>
      <c r="J13" s="30">
        <f t="shared" ref="J13:K13" si="8">J12+$H13</f>
        <v>0.40902777777777771</v>
      </c>
      <c r="K13" s="30">
        <f t="shared" si="8"/>
        <v>0.49236111111111108</v>
      </c>
      <c r="L13" s="30">
        <f>IF(L12="&lt;",L10+$H12,L12+$H13)</f>
        <v>0.58263888888888893</v>
      </c>
      <c r="M13" s="31">
        <f>IF(M12="&lt;",M10+$H12,M12+$H13)</f>
        <v>0.65138888888888891</v>
      </c>
    </row>
    <row r="14" spans="1:13" s="27" customFormat="1">
      <c r="A14" s="26" t="s">
        <v>299</v>
      </c>
      <c r="B14" s="271">
        <v>46</v>
      </c>
      <c r="C14" s="271" t="s">
        <v>246</v>
      </c>
      <c r="D14" s="69">
        <v>0.8</v>
      </c>
      <c r="E14" s="97">
        <f t="shared" si="7"/>
        <v>5.3999999999999995</v>
      </c>
      <c r="F14" s="69"/>
      <c r="G14" s="97"/>
      <c r="H14" s="64">
        <v>1.3888888888888889E-3</v>
      </c>
      <c r="I14" s="29">
        <f t="shared" si="0"/>
        <v>0.29583333333333334</v>
      </c>
      <c r="J14" s="30">
        <f t="shared" ref="J14:K14" si="9">J13+$H14</f>
        <v>0.4104166666666666</v>
      </c>
      <c r="K14" s="30">
        <f t="shared" si="9"/>
        <v>0.49374999999999997</v>
      </c>
      <c r="L14" s="30">
        <f t="shared" si="4"/>
        <v>0.58402777777777781</v>
      </c>
      <c r="M14" s="31">
        <v>0.65208333333333335</v>
      </c>
    </row>
    <row r="15" spans="1:13" s="27" customFormat="1">
      <c r="A15" s="26" t="s">
        <v>35</v>
      </c>
      <c r="B15" s="271">
        <v>47</v>
      </c>
      <c r="C15" s="271" t="s">
        <v>246</v>
      </c>
      <c r="D15" s="69">
        <v>2.9</v>
      </c>
      <c r="E15" s="97">
        <f t="shared" ref="E15:E26" si="10">E14+D15</f>
        <v>8.2999999999999989</v>
      </c>
      <c r="F15" s="69"/>
      <c r="G15" s="97"/>
      <c r="H15" s="64">
        <v>2.0833333333333333E-3</v>
      </c>
      <c r="I15" s="29">
        <f t="shared" si="0"/>
        <v>0.29791666666666666</v>
      </c>
      <c r="J15" s="30">
        <f t="shared" ref="J15:K15" si="11">J14+$H15</f>
        <v>0.41249999999999992</v>
      </c>
      <c r="K15" s="30">
        <f t="shared" si="11"/>
        <v>0.49583333333333329</v>
      </c>
      <c r="L15" s="30">
        <f t="shared" si="4"/>
        <v>0.58611111111111114</v>
      </c>
      <c r="M15" s="31">
        <f t="shared" si="4"/>
        <v>0.65416666666666667</v>
      </c>
    </row>
    <row r="16" spans="1:13" s="27" customFormat="1">
      <c r="A16" s="26" t="s">
        <v>12</v>
      </c>
      <c r="B16" s="271">
        <v>48</v>
      </c>
      <c r="C16" s="271" t="s">
        <v>246</v>
      </c>
      <c r="D16" s="69">
        <v>2.4</v>
      </c>
      <c r="E16" s="97">
        <f t="shared" si="10"/>
        <v>10.7</v>
      </c>
      <c r="F16" s="69"/>
      <c r="G16" s="97"/>
      <c r="H16" s="64">
        <v>2.7777777777777779E-3</v>
      </c>
      <c r="I16" s="29">
        <f t="shared" si="0"/>
        <v>0.30069444444444443</v>
      </c>
      <c r="J16" s="30">
        <f t="shared" ref="J16:K16" si="12">J15+$H16</f>
        <v>0.41527777777777769</v>
      </c>
      <c r="K16" s="30">
        <f t="shared" si="12"/>
        <v>0.49861111111111106</v>
      </c>
      <c r="L16" s="30">
        <f t="shared" si="4"/>
        <v>0.58888888888888891</v>
      </c>
      <c r="M16" s="31">
        <f t="shared" si="4"/>
        <v>0.65694444444444444</v>
      </c>
    </row>
    <row r="17" spans="1:17" s="27" customFormat="1">
      <c r="A17" s="26" t="s">
        <v>13</v>
      </c>
      <c r="B17" s="322" t="s">
        <v>300</v>
      </c>
      <c r="C17" s="271" t="s">
        <v>245</v>
      </c>
      <c r="D17" s="69">
        <v>3</v>
      </c>
      <c r="E17" s="97">
        <f t="shared" si="10"/>
        <v>13.7</v>
      </c>
      <c r="F17" s="69"/>
      <c r="G17" s="97"/>
      <c r="H17" s="64">
        <v>2.7777777777777779E-3</v>
      </c>
      <c r="I17" s="29">
        <f t="shared" si="0"/>
        <v>0.3034722222222222</v>
      </c>
      <c r="J17" s="30">
        <f t="shared" ref="J17:K17" si="13">J16+$H17</f>
        <v>0.41805555555555546</v>
      </c>
      <c r="K17" s="30">
        <f t="shared" si="13"/>
        <v>0.50138888888888888</v>
      </c>
      <c r="L17" s="30">
        <f t="shared" si="4"/>
        <v>0.59166666666666667</v>
      </c>
      <c r="M17" s="31">
        <f t="shared" si="4"/>
        <v>0.65972222222222221</v>
      </c>
    </row>
    <row r="18" spans="1:17" s="27" customFormat="1">
      <c r="A18" s="26" t="s">
        <v>62</v>
      </c>
      <c r="B18" s="271">
        <v>34</v>
      </c>
      <c r="C18" s="271" t="s">
        <v>179</v>
      </c>
      <c r="D18" s="69">
        <v>1.9</v>
      </c>
      <c r="E18" s="97">
        <f t="shared" si="10"/>
        <v>15.6</v>
      </c>
      <c r="F18" s="69"/>
      <c r="G18" s="97"/>
      <c r="H18" s="64">
        <v>2.0833333333333333E-3</v>
      </c>
      <c r="I18" s="29">
        <f t="shared" si="0"/>
        <v>0.30555555555555552</v>
      </c>
      <c r="J18" s="30">
        <f t="shared" ref="J18:K18" si="14">J17+$H18</f>
        <v>0.42013888888888878</v>
      </c>
      <c r="K18" s="30">
        <f t="shared" si="14"/>
        <v>0.50347222222222221</v>
      </c>
      <c r="L18" s="30">
        <f t="shared" si="4"/>
        <v>0.59375</v>
      </c>
      <c r="M18" s="31">
        <f t="shared" si="4"/>
        <v>0.66180555555555554</v>
      </c>
    </row>
    <row r="19" spans="1:17" s="27" customFormat="1">
      <c r="A19" s="248" t="s">
        <v>11</v>
      </c>
      <c r="B19" s="272" t="s">
        <v>65</v>
      </c>
      <c r="C19" s="272" t="s">
        <v>246</v>
      </c>
      <c r="D19" s="69">
        <v>3.3</v>
      </c>
      <c r="E19" s="97">
        <f t="shared" si="10"/>
        <v>18.899999999999999</v>
      </c>
      <c r="F19" s="69"/>
      <c r="G19" s="97"/>
      <c r="H19" s="64">
        <v>3.472222222222222E-3</v>
      </c>
      <c r="I19" s="29">
        <f t="shared" si="0"/>
        <v>0.30902777777777773</v>
      </c>
      <c r="J19" s="30">
        <f t="shared" ref="J19:K19" si="15">J18+$H19</f>
        <v>0.42361111111111099</v>
      </c>
      <c r="K19" s="30">
        <f t="shared" si="15"/>
        <v>0.50694444444444442</v>
      </c>
      <c r="L19" s="30">
        <f t="shared" si="4"/>
        <v>0.59722222222222221</v>
      </c>
      <c r="M19" s="31">
        <f t="shared" si="4"/>
        <v>0.66527777777777775</v>
      </c>
    </row>
    <row r="20" spans="1:17" s="27" customFormat="1">
      <c r="A20" s="26" t="s">
        <v>303</v>
      </c>
      <c r="B20" s="271">
        <v>78</v>
      </c>
      <c r="C20" s="271" t="s">
        <v>246</v>
      </c>
      <c r="D20" s="69">
        <v>1</v>
      </c>
      <c r="E20" s="97">
        <f t="shared" si="10"/>
        <v>19.899999999999999</v>
      </c>
      <c r="F20" s="69"/>
      <c r="G20" s="97"/>
      <c r="H20" s="64">
        <v>1.3888888888888889E-3</v>
      </c>
      <c r="I20" s="29">
        <f t="shared" si="0"/>
        <v>0.31041666666666662</v>
      </c>
      <c r="J20" s="30">
        <f t="shared" ref="J20:K20" si="16">J19+$H20</f>
        <v>0.42499999999999988</v>
      </c>
      <c r="K20" s="30">
        <f t="shared" si="16"/>
        <v>0.5083333333333333</v>
      </c>
      <c r="L20" s="30">
        <f t="shared" si="4"/>
        <v>0.59861111111111109</v>
      </c>
      <c r="M20" s="31">
        <f t="shared" si="4"/>
        <v>0.66666666666666663</v>
      </c>
    </row>
    <row r="21" spans="1:17" s="27" customFormat="1">
      <c r="A21" s="26" t="s">
        <v>302</v>
      </c>
      <c r="B21" s="271">
        <v>79</v>
      </c>
      <c r="C21" s="271" t="s">
        <v>246</v>
      </c>
      <c r="D21" s="69">
        <v>2.1</v>
      </c>
      <c r="E21" s="97">
        <f t="shared" si="10"/>
        <v>22</v>
      </c>
      <c r="F21" s="69"/>
      <c r="G21" s="97"/>
      <c r="H21" s="64">
        <v>1.3888888888888889E-3</v>
      </c>
      <c r="I21" s="29">
        <f t="shared" si="0"/>
        <v>0.3118055555555555</v>
      </c>
      <c r="J21" s="30">
        <f t="shared" ref="J21:K21" si="17">J20+$H21</f>
        <v>0.42638888888888876</v>
      </c>
      <c r="K21" s="30">
        <f t="shared" si="17"/>
        <v>0.50972222222222219</v>
      </c>
      <c r="L21" s="30">
        <f t="shared" si="4"/>
        <v>0.6</v>
      </c>
      <c r="M21" s="31">
        <f t="shared" si="4"/>
        <v>0.66805555555555551</v>
      </c>
    </row>
    <row r="22" spans="1:17" s="27" customFormat="1">
      <c r="A22" s="26" t="s">
        <v>264</v>
      </c>
      <c r="B22" s="273">
        <v>44</v>
      </c>
      <c r="C22" s="273" t="s">
        <v>245</v>
      </c>
      <c r="D22" s="69">
        <v>4</v>
      </c>
      <c r="E22" s="97">
        <f>E21+D22</f>
        <v>26</v>
      </c>
      <c r="F22" s="69"/>
      <c r="G22" s="97"/>
      <c r="H22" s="64">
        <v>3.472222222222222E-3</v>
      </c>
      <c r="I22" s="29">
        <v>0.31597222222222221</v>
      </c>
      <c r="J22" s="30">
        <f>J21+$H22</f>
        <v>0.42986111111111097</v>
      </c>
      <c r="K22" s="30">
        <f>K21+$H22</f>
        <v>0.5131944444444444</v>
      </c>
      <c r="L22" s="30">
        <f>IF(L21="&lt;",L20+$H21,L21+$H22)</f>
        <v>0.60347222222222219</v>
      </c>
      <c r="M22" s="31">
        <f>IF(M21="&lt;",M20+$H21,M21+$H22)</f>
        <v>0.67152777777777772</v>
      </c>
    </row>
    <row r="23" spans="1:17" s="27" customFormat="1">
      <c r="A23" s="277" t="s">
        <v>69</v>
      </c>
      <c r="B23" s="323" t="s">
        <v>65</v>
      </c>
      <c r="C23" s="323" t="s">
        <v>179</v>
      </c>
      <c r="D23" s="69">
        <v>1.1000000000000001</v>
      </c>
      <c r="E23" s="97">
        <f>E22+D23</f>
        <v>27.1</v>
      </c>
      <c r="F23" s="69"/>
      <c r="G23" s="97"/>
      <c r="H23" s="64">
        <v>1.3888888888888889E-3</v>
      </c>
      <c r="I23" s="29">
        <f t="shared" si="0"/>
        <v>0.31736111111111109</v>
      </c>
      <c r="J23" s="30">
        <f t="shared" ref="J23:K23" si="18">J22+$H23</f>
        <v>0.43124999999999986</v>
      </c>
      <c r="K23" s="30">
        <f t="shared" si="18"/>
        <v>0.51458333333333328</v>
      </c>
      <c r="L23" s="30">
        <f>IF(L22="&lt;",L21+$H22,L22+$H23)</f>
        <v>0.60486111111111107</v>
      </c>
      <c r="M23" s="31">
        <f>IF(M22="&lt;",M21+$H22,M22+$H23)</f>
        <v>0.67291666666666661</v>
      </c>
    </row>
    <row r="24" spans="1:17" s="37" customFormat="1">
      <c r="A24" s="32" t="s">
        <v>237</v>
      </c>
      <c r="B24" s="270">
        <v>9</v>
      </c>
      <c r="C24" s="270" t="s">
        <v>179</v>
      </c>
      <c r="D24" s="67">
        <v>0.7</v>
      </c>
      <c r="E24" s="97">
        <f>E23+D24</f>
        <v>27.8</v>
      </c>
      <c r="F24" s="69"/>
      <c r="G24" s="97"/>
      <c r="H24" s="63">
        <v>1.3888888888888889E-3</v>
      </c>
      <c r="I24" s="38">
        <f t="shared" si="0"/>
        <v>0.31874999999999998</v>
      </c>
      <c r="J24" s="39">
        <f t="shared" ref="J24:K24" si="19">J23+$H24</f>
        <v>0.43263888888888874</v>
      </c>
      <c r="K24" s="39">
        <f t="shared" si="19"/>
        <v>0.51597222222222217</v>
      </c>
      <c r="L24" s="39">
        <f t="shared" si="4"/>
        <v>0.60624999999999996</v>
      </c>
      <c r="M24" s="40">
        <f t="shared" si="4"/>
        <v>0.67430555555555549</v>
      </c>
    </row>
    <row r="25" spans="1:17" s="27" customFormat="1">
      <c r="A25" s="26" t="s">
        <v>239</v>
      </c>
      <c r="B25" s="271">
        <v>109</v>
      </c>
      <c r="C25" s="271" t="s">
        <v>246</v>
      </c>
      <c r="D25" s="69">
        <v>0.7</v>
      </c>
      <c r="E25" s="97">
        <f t="shared" si="10"/>
        <v>28.5</v>
      </c>
      <c r="F25" s="69"/>
      <c r="G25" s="97"/>
      <c r="H25" s="64">
        <v>1.3888888888888889E-3</v>
      </c>
      <c r="I25" s="29">
        <f t="shared" si="0"/>
        <v>0.32013888888888886</v>
      </c>
      <c r="J25" s="30">
        <f t="shared" ref="J25:K25" si="20">J24+$H25</f>
        <v>0.43402777777777762</v>
      </c>
      <c r="K25" s="30">
        <f t="shared" si="20"/>
        <v>0.51736111111111105</v>
      </c>
      <c r="L25" s="30">
        <f t="shared" si="4"/>
        <v>0.60763888888888884</v>
      </c>
      <c r="M25" s="31">
        <f t="shared" si="4"/>
        <v>0.67569444444444438</v>
      </c>
    </row>
    <row r="26" spans="1:17" s="37" customFormat="1">
      <c r="A26" s="46" t="s">
        <v>298</v>
      </c>
      <c r="B26" s="270">
        <v>13</v>
      </c>
      <c r="C26" s="270" t="s">
        <v>179</v>
      </c>
      <c r="D26" s="72">
        <v>0.7</v>
      </c>
      <c r="E26" s="97">
        <f t="shared" si="10"/>
        <v>29.2</v>
      </c>
      <c r="F26" s="69"/>
      <c r="G26" s="97"/>
      <c r="H26" s="63">
        <v>1.3888888888888889E-3</v>
      </c>
      <c r="I26" s="38">
        <f t="shared" si="0"/>
        <v>0.32152777777777775</v>
      </c>
      <c r="J26" s="39">
        <f t="shared" ref="J26:K26" si="21">J25+$H26</f>
        <v>0.43541666666666651</v>
      </c>
      <c r="K26" s="39">
        <f t="shared" si="21"/>
        <v>0.51874999999999993</v>
      </c>
      <c r="L26" s="39">
        <f t="shared" si="4"/>
        <v>0.60902777777777772</v>
      </c>
      <c r="M26" s="40">
        <f t="shared" si="4"/>
        <v>0.67708333333333326</v>
      </c>
    </row>
    <row r="27" spans="1:17" s="27" customFormat="1">
      <c r="A27" s="78" t="s">
        <v>64</v>
      </c>
      <c r="B27" s="252"/>
      <c r="C27" s="252"/>
      <c r="D27" s="79" t="s">
        <v>65</v>
      </c>
      <c r="E27" s="80">
        <v>29.2</v>
      </c>
      <c r="F27" s="79" t="s">
        <v>65</v>
      </c>
      <c r="G27" s="80">
        <v>1.7</v>
      </c>
      <c r="H27" s="80"/>
      <c r="I27" s="81">
        <f>$E27+$G13</f>
        <v>33.9</v>
      </c>
      <c r="J27" s="82">
        <f>$E27</f>
        <v>29.2</v>
      </c>
      <c r="K27" s="82">
        <f t="shared" ref="K27" si="22">$E27</f>
        <v>29.2</v>
      </c>
      <c r="L27" s="82">
        <f>$E27+$G27+$G13</f>
        <v>35.6</v>
      </c>
      <c r="M27" s="83">
        <f>$E27+$G27</f>
        <v>30.9</v>
      </c>
    </row>
    <row r="28" spans="1:17" s="37" customFormat="1">
      <c r="A28" s="1"/>
      <c r="B28" s="28"/>
      <c r="C28" s="28"/>
      <c r="D28" s="10"/>
      <c r="E28" s="10"/>
      <c r="F28" s="10"/>
      <c r="G28" s="10"/>
      <c r="H28" s="10"/>
      <c r="I28" s="14"/>
      <c r="J28" s="3"/>
    </row>
    <row r="29" spans="1:17" s="27" customFormat="1" ht="13.5" customHeight="1">
      <c r="A29" s="84" t="s">
        <v>66</v>
      </c>
      <c r="B29" s="285"/>
      <c r="C29" s="286"/>
      <c r="D29" s="85" t="s">
        <v>0</v>
      </c>
      <c r="E29" s="86"/>
      <c r="F29" s="47"/>
      <c r="G29" s="47"/>
      <c r="H29" s="47"/>
      <c r="I29" s="28"/>
      <c r="J29" s="28"/>
    </row>
    <row r="30" spans="1:17" s="27" customFormat="1" ht="13.5" customHeight="1">
      <c r="A30" s="87" t="s">
        <v>67</v>
      </c>
      <c r="B30" s="288"/>
      <c r="C30" s="289"/>
      <c r="D30" s="85">
        <f>SUM(I27:M27)</f>
        <v>158.80000000000001</v>
      </c>
      <c r="E30" s="86"/>
      <c r="F30" s="47"/>
      <c r="G30" s="47"/>
      <c r="H30" s="47"/>
      <c r="I30" s="28"/>
      <c r="J30" s="28"/>
    </row>
    <row r="31" spans="1:17" s="27" customFormat="1" ht="13.5" customHeight="1">
      <c r="A31" s="87" t="s">
        <v>68</v>
      </c>
      <c r="B31" s="288"/>
      <c r="C31" s="289"/>
      <c r="D31" s="85">
        <f>SUM(I27:M27)-L27</f>
        <v>123.20000000000002</v>
      </c>
      <c r="E31" s="86"/>
      <c r="F31" s="47"/>
      <c r="G31" s="47"/>
      <c r="H31" s="47"/>
      <c r="I31" s="28"/>
      <c r="J31" s="28"/>
      <c r="K31" s="28"/>
      <c r="L31" s="28"/>
      <c r="M31" s="28"/>
      <c r="N31" s="28"/>
      <c r="O31" s="28"/>
      <c r="P31" s="28"/>
      <c r="Q31" s="28"/>
    </row>
    <row r="32" spans="1:17" s="27" customFormat="1">
      <c r="B32" s="28"/>
      <c r="C32" s="28"/>
      <c r="F32" s="47"/>
      <c r="G32" s="47"/>
      <c r="H32" s="47"/>
    </row>
    <row r="33" spans="1:19" s="47" customFormat="1">
      <c r="B33" s="28"/>
      <c r="C33" s="28"/>
      <c r="I33" s="28"/>
      <c r="J33" s="28"/>
      <c r="K33" s="37"/>
      <c r="L33" s="28"/>
      <c r="M33" s="28"/>
      <c r="N33" s="27"/>
      <c r="O33" s="27"/>
      <c r="P33" s="27"/>
      <c r="Q33" s="27"/>
      <c r="R33" s="27"/>
      <c r="S33" s="27"/>
    </row>
    <row r="34" spans="1:19" s="27" customFormat="1">
      <c r="A34" s="27" t="s">
        <v>72</v>
      </c>
      <c r="B34" s="28"/>
      <c r="C34" s="28"/>
      <c r="D34" s="47"/>
      <c r="E34" s="47"/>
      <c r="F34" s="47"/>
      <c r="G34" s="47"/>
      <c r="H34" s="47"/>
      <c r="I34" s="28"/>
      <c r="J34" s="28"/>
      <c r="K34" s="37"/>
      <c r="L34" s="28"/>
      <c r="M34" s="28"/>
    </row>
    <row r="35" spans="1:19" s="27" customFormat="1">
      <c r="B35" s="28"/>
      <c r="C35" s="28"/>
      <c r="D35" s="47"/>
      <c r="E35" s="47"/>
      <c r="F35" s="47"/>
      <c r="G35" s="47"/>
      <c r="H35" s="47"/>
      <c r="I35" s="28"/>
      <c r="J35" s="28"/>
      <c r="K35" s="28"/>
      <c r="L35" s="28"/>
      <c r="M35" s="28"/>
    </row>
    <row r="36" spans="1:19" s="27" customFormat="1">
      <c r="B36" s="28"/>
      <c r="C36" s="28"/>
      <c r="D36" s="47"/>
      <c r="E36" s="47"/>
      <c r="F36" s="47"/>
      <c r="G36" s="47"/>
      <c r="H36" s="47"/>
      <c r="I36" s="28"/>
      <c r="J36" s="28"/>
      <c r="K36" s="28"/>
      <c r="L36" s="28"/>
      <c r="M36" s="28"/>
    </row>
    <row r="37" spans="1:19" s="27" customFormat="1">
      <c r="B37" s="28"/>
      <c r="C37" s="28"/>
      <c r="D37" s="47"/>
      <c r="E37" s="47"/>
      <c r="F37" s="47"/>
      <c r="G37" s="47"/>
      <c r="H37" s="47"/>
      <c r="I37" s="28"/>
      <c r="J37" s="28"/>
      <c r="K37" s="28"/>
      <c r="L37" s="28"/>
      <c r="M37" s="28"/>
    </row>
    <row r="38" spans="1:19" s="27" customFormat="1">
      <c r="B38" s="28"/>
      <c r="C38" s="28"/>
      <c r="D38" s="47"/>
      <c r="E38" s="47"/>
      <c r="F38" s="47"/>
      <c r="G38" s="47"/>
      <c r="H38" s="47"/>
      <c r="I38" s="28"/>
      <c r="J38" s="28"/>
      <c r="K38" s="28"/>
      <c r="L38" s="28"/>
      <c r="M38" s="28"/>
    </row>
    <row r="39" spans="1:19" s="27" customFormat="1">
      <c r="B39" s="28"/>
      <c r="C39" s="28"/>
      <c r="D39" s="47"/>
      <c r="E39" s="47"/>
      <c r="F39" s="47"/>
      <c r="G39" s="47"/>
      <c r="H39" s="47"/>
      <c r="I39" s="28"/>
      <c r="J39" s="28"/>
      <c r="K39" s="28"/>
      <c r="L39" s="28"/>
      <c r="M39" s="28"/>
    </row>
    <row r="40" spans="1:19" s="27" customFormat="1">
      <c r="B40" s="28"/>
      <c r="C40" s="28"/>
      <c r="D40" s="47"/>
      <c r="E40" s="47"/>
      <c r="F40" s="47"/>
      <c r="G40" s="47"/>
      <c r="H40" s="47"/>
      <c r="I40" s="28"/>
      <c r="J40" s="28"/>
      <c r="K40" s="28"/>
      <c r="L40" s="28"/>
      <c r="M40" s="28"/>
    </row>
    <row r="41" spans="1:19" s="27" customFormat="1">
      <c r="B41" s="28"/>
      <c r="C41" s="28"/>
      <c r="D41" s="47"/>
      <c r="E41" s="47"/>
      <c r="F41" s="47"/>
      <c r="G41" s="47"/>
      <c r="H41" s="47"/>
      <c r="I41" s="28"/>
      <c r="J41" s="28"/>
      <c r="K41" s="28"/>
      <c r="L41" s="28"/>
      <c r="M41" s="28"/>
    </row>
    <row r="42" spans="1:19" s="27" customFormat="1">
      <c r="B42" s="28"/>
      <c r="C42" s="28"/>
      <c r="D42" s="47"/>
      <c r="E42" s="47"/>
      <c r="F42" s="47"/>
      <c r="G42" s="47"/>
      <c r="H42" s="47"/>
      <c r="I42" s="28"/>
      <c r="J42" s="28"/>
      <c r="K42" s="28"/>
      <c r="L42" s="28"/>
      <c r="M42" s="28"/>
    </row>
    <row r="43" spans="1:19" s="27" customFormat="1">
      <c r="B43" s="28"/>
      <c r="C43" s="28"/>
      <c r="D43" s="47"/>
      <c r="E43" s="47"/>
      <c r="F43" s="47"/>
      <c r="G43" s="47"/>
      <c r="H43" s="47"/>
      <c r="I43" s="28"/>
      <c r="J43" s="28"/>
      <c r="K43" s="28"/>
      <c r="L43" s="28"/>
      <c r="M43" s="28"/>
    </row>
    <row r="44" spans="1:19" s="27" customFormat="1">
      <c r="B44" s="28"/>
      <c r="C44" s="28"/>
      <c r="D44" s="47"/>
      <c r="E44" s="47"/>
      <c r="F44" s="47"/>
      <c r="G44" s="47"/>
      <c r="H44" s="47"/>
      <c r="I44" s="28"/>
      <c r="J44" s="28"/>
      <c r="K44" s="28"/>
      <c r="L44" s="28"/>
      <c r="M44" s="28"/>
    </row>
    <row r="45" spans="1:19" s="27" customFormat="1">
      <c r="B45" s="28"/>
      <c r="C45" s="28"/>
      <c r="D45" s="47"/>
      <c r="E45" s="47"/>
      <c r="F45" s="47"/>
      <c r="G45" s="47"/>
      <c r="H45" s="47"/>
      <c r="I45" s="28"/>
      <c r="J45" s="28"/>
      <c r="K45" s="28"/>
      <c r="L45" s="28"/>
      <c r="M45" s="28"/>
    </row>
    <row r="46" spans="1:19" s="27" customFormat="1">
      <c r="B46" s="28"/>
      <c r="C46" s="28"/>
      <c r="D46" s="47"/>
      <c r="E46" s="47"/>
      <c r="F46" s="47"/>
      <c r="G46" s="47"/>
      <c r="H46" s="47"/>
      <c r="I46" s="28"/>
      <c r="J46" s="28"/>
      <c r="K46" s="28"/>
      <c r="L46" s="28"/>
      <c r="M46" s="28"/>
    </row>
    <row r="47" spans="1:19" s="27" customFormat="1">
      <c r="B47" s="28"/>
      <c r="C47" s="28"/>
      <c r="D47" s="47"/>
      <c r="E47" s="47"/>
      <c r="F47" s="47"/>
      <c r="G47" s="47"/>
      <c r="H47" s="47"/>
      <c r="I47" s="28"/>
      <c r="J47" s="28"/>
      <c r="K47" s="28"/>
      <c r="L47" s="28"/>
      <c r="M47" s="28"/>
    </row>
    <row r="48" spans="1:19" s="27" customFormat="1">
      <c r="B48" s="28"/>
      <c r="C48" s="28"/>
      <c r="D48" s="47"/>
      <c r="E48" s="47"/>
      <c r="F48" s="47"/>
      <c r="G48" s="47"/>
      <c r="H48" s="47"/>
      <c r="I48" s="28"/>
      <c r="J48" s="28"/>
      <c r="K48" s="28"/>
      <c r="L48" s="28"/>
      <c r="M48" s="28"/>
    </row>
    <row r="49" spans="2:13" s="27" customFormat="1">
      <c r="B49" s="28"/>
      <c r="C49" s="28"/>
      <c r="D49" s="47"/>
      <c r="E49" s="47"/>
      <c r="F49" s="47"/>
      <c r="G49" s="47"/>
      <c r="H49" s="47"/>
      <c r="I49" s="28"/>
      <c r="J49" s="28"/>
      <c r="K49" s="28"/>
      <c r="L49" s="28"/>
      <c r="M49" s="28"/>
    </row>
    <row r="50" spans="2:13" s="27" customFormat="1">
      <c r="B50" s="28"/>
      <c r="C50" s="28"/>
      <c r="D50" s="47"/>
      <c r="E50" s="47"/>
      <c r="F50" s="47"/>
      <c r="G50" s="47"/>
      <c r="H50" s="47"/>
      <c r="I50" s="28"/>
      <c r="J50" s="28"/>
      <c r="K50" s="28"/>
      <c r="L50" s="28"/>
      <c r="M50" s="28"/>
    </row>
    <row r="51" spans="2:13" s="27" customFormat="1">
      <c r="B51" s="28"/>
      <c r="C51" s="28"/>
      <c r="D51" s="47"/>
      <c r="E51" s="47"/>
      <c r="F51" s="47"/>
      <c r="G51" s="47"/>
      <c r="H51" s="47"/>
      <c r="I51" s="28"/>
      <c r="J51" s="28"/>
      <c r="K51" s="28"/>
      <c r="L51" s="28"/>
      <c r="M51" s="28"/>
    </row>
    <row r="52" spans="2:13" s="27" customFormat="1">
      <c r="B52" s="28"/>
      <c r="C52" s="28"/>
      <c r="D52" s="47"/>
      <c r="E52" s="47"/>
      <c r="F52" s="47"/>
      <c r="G52" s="47"/>
      <c r="H52" s="47"/>
      <c r="I52" s="28"/>
      <c r="J52" s="28"/>
      <c r="K52" s="28"/>
      <c r="L52" s="28"/>
      <c r="M52" s="28"/>
    </row>
    <row r="53" spans="2:13" s="27" customFormat="1">
      <c r="B53" s="28"/>
      <c r="C53" s="28"/>
      <c r="D53" s="47"/>
      <c r="E53" s="47"/>
      <c r="F53" s="47"/>
      <c r="G53" s="47"/>
      <c r="H53" s="47"/>
      <c r="I53" s="28"/>
      <c r="J53" s="28"/>
      <c r="K53" s="28"/>
      <c r="L53" s="28"/>
      <c r="M53" s="28"/>
    </row>
    <row r="54" spans="2:13" s="27" customFormat="1">
      <c r="B54" s="28"/>
      <c r="C54" s="28"/>
      <c r="D54" s="47"/>
      <c r="E54" s="47"/>
      <c r="F54" s="47"/>
      <c r="G54" s="47"/>
      <c r="H54" s="47"/>
      <c r="I54" s="28"/>
      <c r="J54" s="28"/>
      <c r="K54" s="28"/>
      <c r="L54" s="28"/>
      <c r="M54" s="28"/>
    </row>
    <row r="55" spans="2:13" s="27" customFormat="1">
      <c r="B55" s="28"/>
      <c r="C55" s="28"/>
      <c r="D55" s="47"/>
      <c r="E55" s="47"/>
      <c r="F55" s="47"/>
      <c r="G55" s="47"/>
      <c r="H55" s="47"/>
      <c r="I55" s="28"/>
      <c r="J55" s="28"/>
      <c r="K55" s="28"/>
      <c r="L55" s="28"/>
      <c r="M55" s="28"/>
    </row>
    <row r="56" spans="2:13" s="27" customFormat="1">
      <c r="B56" s="28"/>
      <c r="C56" s="28"/>
      <c r="D56" s="47"/>
      <c r="E56" s="47"/>
      <c r="F56" s="47"/>
      <c r="G56" s="47"/>
      <c r="H56" s="47"/>
      <c r="I56" s="28"/>
      <c r="J56" s="28"/>
      <c r="K56" s="28"/>
      <c r="L56" s="28"/>
      <c r="M56" s="28"/>
    </row>
    <row r="57" spans="2:13" s="27" customFormat="1">
      <c r="B57" s="28"/>
      <c r="C57" s="28"/>
      <c r="D57" s="47"/>
      <c r="E57" s="47"/>
      <c r="F57" s="47"/>
      <c r="G57" s="47"/>
      <c r="H57" s="47"/>
      <c r="I57" s="28"/>
      <c r="J57" s="28"/>
      <c r="K57" s="28"/>
      <c r="L57" s="28"/>
      <c r="M57" s="28"/>
    </row>
    <row r="58" spans="2:13" s="27" customFormat="1">
      <c r="B58" s="28"/>
      <c r="C58" s="28"/>
      <c r="D58" s="47"/>
      <c r="E58" s="47"/>
      <c r="F58" s="47"/>
      <c r="G58" s="47"/>
      <c r="H58" s="47"/>
      <c r="I58" s="28"/>
      <c r="J58" s="28"/>
      <c r="K58" s="28"/>
      <c r="L58" s="28"/>
      <c r="M58" s="28"/>
    </row>
    <row r="59" spans="2:13" s="27" customFormat="1">
      <c r="B59" s="28"/>
      <c r="C59" s="28"/>
      <c r="D59" s="47"/>
      <c r="E59" s="47"/>
      <c r="F59" s="47"/>
      <c r="G59" s="47"/>
      <c r="H59" s="47"/>
      <c r="I59" s="28"/>
      <c r="J59" s="28"/>
      <c r="K59" s="28"/>
      <c r="L59" s="28"/>
      <c r="M59" s="28"/>
    </row>
    <row r="60" spans="2:13" s="27" customFormat="1">
      <c r="B60" s="28"/>
      <c r="C60" s="28"/>
      <c r="D60" s="47"/>
      <c r="E60" s="47"/>
      <c r="F60" s="47"/>
      <c r="G60" s="47"/>
      <c r="H60" s="47"/>
      <c r="I60" s="28"/>
      <c r="J60" s="28"/>
      <c r="K60" s="28"/>
      <c r="L60" s="28"/>
      <c r="M60" s="28"/>
    </row>
    <row r="61" spans="2:13" s="27" customFormat="1">
      <c r="B61" s="28"/>
      <c r="C61" s="28"/>
      <c r="D61" s="47"/>
      <c r="E61" s="47"/>
      <c r="F61" s="47"/>
      <c r="G61" s="47"/>
      <c r="H61" s="47"/>
      <c r="I61" s="28"/>
      <c r="J61" s="28"/>
      <c r="K61" s="28"/>
      <c r="L61" s="28"/>
      <c r="M61" s="28"/>
    </row>
    <row r="62" spans="2:13" s="27" customFormat="1">
      <c r="B62" s="28"/>
      <c r="C62" s="28"/>
      <c r="D62" s="47"/>
      <c r="E62" s="47"/>
      <c r="F62" s="47"/>
      <c r="G62" s="47"/>
      <c r="H62" s="47"/>
      <c r="I62" s="28"/>
      <c r="J62" s="28"/>
      <c r="K62" s="28"/>
      <c r="L62" s="28"/>
      <c r="M62" s="28"/>
    </row>
    <row r="63" spans="2:13" s="27" customFormat="1">
      <c r="B63" s="28"/>
      <c r="C63" s="28"/>
      <c r="D63" s="47"/>
      <c r="E63" s="47"/>
      <c r="F63" s="47"/>
      <c r="G63" s="47"/>
      <c r="H63" s="47"/>
      <c r="I63" s="28"/>
      <c r="J63" s="28"/>
      <c r="K63" s="28"/>
      <c r="L63" s="28"/>
      <c r="M63" s="28"/>
    </row>
    <row r="64" spans="2:13" s="27" customFormat="1">
      <c r="B64" s="28"/>
      <c r="C64" s="28"/>
      <c r="D64" s="47"/>
      <c r="E64" s="47"/>
      <c r="F64" s="47"/>
      <c r="G64" s="47"/>
      <c r="H64" s="47"/>
      <c r="I64" s="28"/>
      <c r="J64" s="28"/>
      <c r="K64" s="28"/>
      <c r="L64" s="28"/>
      <c r="M64" s="28"/>
    </row>
    <row r="65" spans="2:13" s="27" customFormat="1">
      <c r="B65" s="28"/>
      <c r="C65" s="28"/>
      <c r="D65" s="47"/>
      <c r="E65" s="47"/>
      <c r="F65" s="47"/>
      <c r="G65" s="47"/>
      <c r="H65" s="47"/>
      <c r="I65" s="28"/>
      <c r="J65" s="28"/>
      <c r="K65" s="28"/>
      <c r="L65" s="28"/>
      <c r="M65" s="28"/>
    </row>
    <row r="66" spans="2:13" s="27" customFormat="1">
      <c r="B66" s="28"/>
      <c r="C66" s="28"/>
      <c r="D66" s="47"/>
      <c r="E66" s="47"/>
      <c r="F66" s="47"/>
      <c r="G66" s="47"/>
      <c r="H66" s="47"/>
      <c r="I66" s="28"/>
      <c r="J66" s="28"/>
      <c r="K66" s="28"/>
      <c r="L66" s="28"/>
      <c r="M66" s="28"/>
    </row>
    <row r="67" spans="2:13" s="27" customFormat="1">
      <c r="B67" s="28"/>
      <c r="C67" s="28"/>
      <c r="D67" s="47"/>
      <c r="E67" s="47"/>
      <c r="F67" s="47"/>
      <c r="G67" s="47"/>
      <c r="H67" s="47"/>
      <c r="I67" s="28"/>
      <c r="J67" s="28"/>
      <c r="K67" s="28"/>
      <c r="L67" s="28"/>
      <c r="M67" s="28"/>
    </row>
    <row r="68" spans="2:13" s="27" customFormat="1">
      <c r="B68" s="28"/>
      <c r="C68" s="28"/>
      <c r="D68" s="47"/>
      <c r="E68" s="47"/>
      <c r="F68" s="47"/>
      <c r="G68" s="47"/>
      <c r="H68" s="47"/>
      <c r="I68" s="28"/>
      <c r="J68" s="28"/>
      <c r="K68" s="28"/>
      <c r="L68" s="28"/>
      <c r="M68" s="28"/>
    </row>
    <row r="69" spans="2:13" s="27" customFormat="1">
      <c r="B69" s="28"/>
      <c r="C69" s="28"/>
      <c r="D69" s="47"/>
      <c r="E69" s="47"/>
      <c r="F69" s="47"/>
      <c r="G69" s="47"/>
      <c r="H69" s="47"/>
      <c r="I69" s="28"/>
      <c r="J69" s="28"/>
      <c r="K69" s="28"/>
      <c r="L69" s="28"/>
      <c r="M69" s="28"/>
    </row>
    <row r="70" spans="2:13" s="27" customFormat="1">
      <c r="B70" s="28"/>
      <c r="C70" s="28"/>
      <c r="D70" s="47"/>
      <c r="E70" s="47"/>
      <c r="F70" s="47"/>
      <c r="G70" s="47"/>
      <c r="H70" s="47"/>
      <c r="I70" s="28"/>
      <c r="J70" s="28"/>
      <c r="K70" s="28"/>
      <c r="L70" s="28"/>
      <c r="M70" s="28"/>
    </row>
    <row r="71" spans="2:13" s="27" customFormat="1">
      <c r="B71" s="28"/>
      <c r="C71" s="28"/>
      <c r="D71" s="47"/>
      <c r="E71" s="47"/>
      <c r="F71" s="47"/>
      <c r="G71" s="47"/>
      <c r="H71" s="47"/>
      <c r="I71" s="28"/>
      <c r="J71" s="28"/>
      <c r="K71" s="28"/>
      <c r="L71" s="28"/>
      <c r="M71" s="28"/>
    </row>
    <row r="72" spans="2:13" s="27" customFormat="1">
      <c r="B72" s="28"/>
      <c r="C72" s="28"/>
      <c r="D72" s="47"/>
      <c r="E72" s="47"/>
      <c r="F72" s="47"/>
      <c r="G72" s="47"/>
      <c r="H72" s="47"/>
      <c r="I72" s="28"/>
      <c r="J72" s="28"/>
      <c r="K72" s="28"/>
      <c r="L72" s="28"/>
      <c r="M72" s="28"/>
    </row>
    <row r="73" spans="2:13" s="27" customFormat="1">
      <c r="B73" s="28"/>
      <c r="C73" s="28"/>
      <c r="D73" s="47"/>
      <c r="E73" s="47"/>
      <c r="F73" s="47"/>
      <c r="G73" s="47"/>
      <c r="H73" s="47"/>
      <c r="I73" s="28"/>
      <c r="J73" s="28"/>
      <c r="K73" s="28"/>
      <c r="L73" s="28"/>
      <c r="M73" s="28"/>
    </row>
    <row r="74" spans="2:13" s="27" customFormat="1">
      <c r="B74" s="28"/>
      <c r="C74" s="28"/>
      <c r="D74" s="47"/>
      <c r="E74" s="47"/>
      <c r="F74" s="47"/>
      <c r="G74" s="47"/>
      <c r="H74" s="47"/>
      <c r="I74" s="28"/>
      <c r="J74" s="28"/>
      <c r="K74" s="28"/>
      <c r="L74" s="28"/>
      <c r="M74" s="28"/>
    </row>
    <row r="75" spans="2:13" s="27" customFormat="1">
      <c r="B75" s="28"/>
      <c r="C75" s="28"/>
      <c r="D75" s="47"/>
      <c r="E75" s="47"/>
      <c r="F75" s="47"/>
      <c r="G75" s="47"/>
      <c r="H75" s="47"/>
      <c r="I75" s="28"/>
      <c r="J75" s="28"/>
      <c r="K75" s="28"/>
      <c r="L75" s="28"/>
      <c r="M75" s="28"/>
    </row>
    <row r="76" spans="2:13" s="27" customFormat="1">
      <c r="B76" s="28"/>
      <c r="C76" s="28"/>
      <c r="D76" s="47"/>
      <c r="E76" s="47"/>
      <c r="F76" s="47"/>
      <c r="G76" s="47"/>
      <c r="H76" s="47"/>
      <c r="I76" s="28"/>
      <c r="J76" s="28"/>
      <c r="K76" s="28"/>
      <c r="L76" s="28"/>
      <c r="M76" s="28"/>
    </row>
    <row r="77" spans="2:13" s="27" customFormat="1">
      <c r="B77" s="28"/>
      <c r="C77" s="28"/>
      <c r="D77" s="47"/>
      <c r="E77" s="47"/>
      <c r="F77" s="47"/>
      <c r="G77" s="47"/>
      <c r="H77" s="47"/>
      <c r="I77" s="28"/>
      <c r="J77" s="28"/>
      <c r="K77" s="28"/>
      <c r="L77" s="28"/>
      <c r="M77" s="28"/>
    </row>
    <row r="78" spans="2:13" s="27" customFormat="1">
      <c r="B78" s="28"/>
      <c r="C78" s="28"/>
      <c r="D78" s="47"/>
      <c r="E78" s="47"/>
      <c r="F78" s="47"/>
      <c r="G78" s="47"/>
      <c r="H78" s="47"/>
      <c r="I78" s="28"/>
      <c r="J78" s="28"/>
      <c r="K78" s="28"/>
      <c r="L78" s="28"/>
      <c r="M78" s="28"/>
    </row>
    <row r="79" spans="2:13" s="27" customFormat="1">
      <c r="B79" s="28"/>
      <c r="C79" s="28"/>
      <c r="D79" s="47"/>
      <c r="E79" s="47"/>
      <c r="F79" s="47"/>
      <c r="G79" s="47"/>
      <c r="H79" s="47"/>
      <c r="I79" s="28"/>
      <c r="J79" s="28"/>
      <c r="K79" s="28"/>
      <c r="L79" s="28"/>
      <c r="M79" s="28"/>
    </row>
    <row r="80" spans="2:13" s="27" customFormat="1">
      <c r="B80" s="28"/>
      <c r="C80" s="28"/>
      <c r="D80" s="47"/>
      <c r="E80" s="47"/>
      <c r="F80" s="47"/>
      <c r="G80" s="47"/>
      <c r="H80" s="47"/>
      <c r="I80" s="28"/>
      <c r="J80" s="28"/>
      <c r="K80" s="28"/>
      <c r="L80" s="28"/>
      <c r="M80" s="28"/>
    </row>
    <row r="81" spans="2:13" s="27" customFormat="1">
      <c r="B81" s="28"/>
      <c r="C81" s="28"/>
      <c r="D81" s="47"/>
      <c r="E81" s="47"/>
      <c r="F81" s="47"/>
      <c r="G81" s="47"/>
      <c r="H81" s="47"/>
      <c r="I81" s="28"/>
      <c r="J81" s="28"/>
      <c r="K81" s="28"/>
      <c r="L81" s="28"/>
      <c r="M81" s="28"/>
    </row>
    <row r="82" spans="2:13" s="27" customFormat="1">
      <c r="B82" s="28"/>
      <c r="C82" s="28"/>
      <c r="D82" s="47"/>
      <c r="E82" s="47"/>
      <c r="F82" s="47"/>
      <c r="G82" s="47"/>
      <c r="H82" s="47"/>
      <c r="I82" s="28"/>
      <c r="J82" s="28"/>
      <c r="K82" s="28"/>
      <c r="L82" s="28"/>
      <c r="M82" s="28"/>
    </row>
    <row r="83" spans="2:13" s="27" customFormat="1">
      <c r="B83" s="28"/>
      <c r="C83" s="28"/>
      <c r="D83" s="47"/>
      <c r="E83" s="47"/>
      <c r="F83" s="47"/>
      <c r="G83" s="47"/>
      <c r="H83" s="47"/>
      <c r="I83" s="28"/>
      <c r="J83" s="28"/>
      <c r="K83" s="28"/>
      <c r="L83" s="28"/>
      <c r="M83" s="28"/>
    </row>
    <row r="84" spans="2:13" s="27" customFormat="1">
      <c r="B84" s="28"/>
      <c r="C84" s="28"/>
      <c r="D84" s="47"/>
      <c r="E84" s="47"/>
      <c r="F84" s="47"/>
      <c r="G84" s="47"/>
      <c r="H84" s="47"/>
      <c r="I84" s="28"/>
      <c r="J84" s="28"/>
      <c r="K84" s="28"/>
      <c r="L84" s="28"/>
      <c r="M84" s="28"/>
    </row>
    <row r="85" spans="2:13" s="27" customFormat="1">
      <c r="B85" s="28"/>
      <c r="C85" s="28"/>
      <c r="D85" s="47"/>
      <c r="E85" s="47"/>
      <c r="F85" s="47"/>
      <c r="G85" s="47"/>
      <c r="H85" s="47"/>
      <c r="I85" s="28"/>
      <c r="J85" s="28"/>
      <c r="K85" s="28"/>
      <c r="L85" s="28"/>
      <c r="M85" s="28"/>
    </row>
    <row r="86" spans="2:13" s="27" customFormat="1">
      <c r="B86" s="28"/>
      <c r="C86" s="28"/>
      <c r="D86" s="47"/>
      <c r="E86" s="47"/>
      <c r="F86" s="47"/>
      <c r="G86" s="47"/>
      <c r="H86" s="47"/>
      <c r="I86" s="28"/>
      <c r="J86" s="28"/>
      <c r="K86" s="28"/>
      <c r="L86" s="28"/>
      <c r="M86" s="28"/>
    </row>
    <row r="87" spans="2:13" s="27" customFormat="1">
      <c r="B87" s="28"/>
      <c r="C87" s="28"/>
      <c r="D87" s="47"/>
      <c r="E87" s="47"/>
      <c r="F87" s="47"/>
      <c r="G87" s="47"/>
      <c r="H87" s="47"/>
      <c r="I87" s="28"/>
      <c r="J87" s="28"/>
      <c r="K87" s="28"/>
      <c r="L87" s="28"/>
      <c r="M87" s="28"/>
    </row>
    <row r="88" spans="2:13" s="27" customFormat="1">
      <c r="B88" s="28"/>
      <c r="C88" s="28"/>
      <c r="D88" s="47"/>
      <c r="E88" s="47"/>
      <c r="F88" s="47"/>
      <c r="G88" s="47"/>
      <c r="H88" s="47"/>
      <c r="I88" s="28"/>
      <c r="J88" s="28"/>
      <c r="K88" s="28"/>
      <c r="L88" s="28"/>
      <c r="M88" s="28"/>
    </row>
    <row r="89" spans="2:13" s="27" customFormat="1">
      <c r="B89" s="28"/>
      <c r="C89" s="28"/>
      <c r="D89" s="47"/>
      <c r="E89" s="47"/>
      <c r="F89" s="47"/>
      <c r="G89" s="47"/>
      <c r="H89" s="47"/>
      <c r="I89" s="28"/>
      <c r="J89" s="28"/>
      <c r="K89" s="28"/>
      <c r="L89" s="28"/>
      <c r="M89" s="28"/>
    </row>
    <row r="90" spans="2:13" s="27" customFormat="1">
      <c r="B90" s="28"/>
      <c r="C90" s="28"/>
      <c r="D90" s="47"/>
      <c r="E90" s="47"/>
      <c r="F90" s="47"/>
      <c r="G90" s="47"/>
      <c r="H90" s="47"/>
      <c r="I90" s="28"/>
      <c r="J90" s="28"/>
      <c r="K90" s="28"/>
      <c r="L90" s="28"/>
      <c r="M90" s="28"/>
    </row>
    <row r="91" spans="2:13" s="27" customFormat="1">
      <c r="B91" s="28"/>
      <c r="C91" s="28"/>
      <c r="D91" s="47"/>
      <c r="E91" s="47"/>
      <c r="F91" s="47"/>
      <c r="G91" s="47"/>
      <c r="H91" s="47"/>
      <c r="I91" s="28"/>
      <c r="J91" s="28"/>
      <c r="K91" s="28"/>
      <c r="L91" s="28"/>
      <c r="M91" s="28"/>
    </row>
    <row r="92" spans="2:13" s="27" customFormat="1">
      <c r="B92" s="28"/>
      <c r="C92" s="28"/>
      <c r="D92" s="47"/>
      <c r="E92" s="47"/>
      <c r="F92" s="47"/>
      <c r="G92" s="47"/>
      <c r="H92" s="47"/>
      <c r="I92" s="28"/>
      <c r="J92" s="28"/>
      <c r="K92" s="28"/>
      <c r="L92" s="28"/>
      <c r="M92" s="28"/>
    </row>
    <row r="93" spans="2:13" s="27" customFormat="1">
      <c r="B93" s="28"/>
      <c r="C93" s="28"/>
      <c r="D93" s="47"/>
      <c r="E93" s="47"/>
      <c r="F93" s="47"/>
      <c r="G93" s="47"/>
      <c r="H93" s="47"/>
      <c r="I93" s="28"/>
      <c r="J93" s="28"/>
      <c r="K93" s="28"/>
      <c r="L93" s="28"/>
      <c r="M93" s="28"/>
    </row>
    <row r="94" spans="2:13" s="27" customFormat="1">
      <c r="B94" s="28"/>
      <c r="C94" s="28"/>
      <c r="D94" s="47"/>
      <c r="E94" s="47"/>
      <c r="F94" s="47"/>
      <c r="G94" s="47"/>
      <c r="H94" s="47"/>
      <c r="I94" s="28"/>
      <c r="J94" s="28"/>
      <c r="K94" s="28"/>
      <c r="L94" s="28"/>
      <c r="M94" s="28"/>
    </row>
    <row r="95" spans="2:13" s="27" customFormat="1">
      <c r="B95" s="28"/>
      <c r="C95" s="28"/>
      <c r="D95" s="47"/>
      <c r="E95" s="47"/>
      <c r="F95" s="47"/>
      <c r="G95" s="47"/>
      <c r="H95" s="47"/>
      <c r="I95" s="28"/>
      <c r="J95" s="28"/>
      <c r="K95" s="28"/>
      <c r="L95" s="28"/>
      <c r="M95" s="28"/>
    </row>
    <row r="96" spans="2:13" s="27" customFormat="1">
      <c r="B96" s="28"/>
      <c r="C96" s="28"/>
      <c r="D96" s="47"/>
      <c r="E96" s="47"/>
      <c r="F96" s="47"/>
      <c r="G96" s="47"/>
      <c r="H96" s="47"/>
      <c r="I96" s="28"/>
      <c r="J96" s="28"/>
      <c r="K96" s="28"/>
      <c r="L96" s="28"/>
      <c r="M96" s="28"/>
    </row>
    <row r="97" spans="2:13" s="27" customFormat="1">
      <c r="B97" s="28"/>
      <c r="C97" s="28"/>
      <c r="D97" s="47"/>
      <c r="E97" s="47"/>
      <c r="F97" s="47"/>
      <c r="G97" s="47"/>
      <c r="H97" s="47"/>
      <c r="I97" s="28"/>
      <c r="J97" s="28"/>
      <c r="K97" s="28"/>
      <c r="L97" s="28"/>
      <c r="M97" s="28"/>
    </row>
    <row r="98" spans="2:13" s="27" customFormat="1">
      <c r="B98" s="28"/>
      <c r="C98" s="28"/>
      <c r="D98" s="47"/>
      <c r="E98" s="47"/>
      <c r="F98" s="47"/>
      <c r="G98" s="47"/>
      <c r="H98" s="47"/>
      <c r="I98" s="28"/>
      <c r="J98" s="28"/>
      <c r="K98" s="28"/>
      <c r="L98" s="28"/>
      <c r="M98" s="28"/>
    </row>
    <row r="99" spans="2:13" s="27" customFormat="1">
      <c r="B99" s="28"/>
      <c r="C99" s="28"/>
      <c r="D99" s="47"/>
      <c r="E99" s="47"/>
      <c r="F99" s="47"/>
      <c r="G99" s="47"/>
      <c r="H99" s="47"/>
      <c r="I99" s="28"/>
      <c r="J99" s="28"/>
      <c r="K99" s="28"/>
      <c r="L99" s="28"/>
      <c r="M99" s="28"/>
    </row>
    <row r="100" spans="2:13" s="27" customFormat="1">
      <c r="B100" s="28"/>
      <c r="C100" s="28"/>
      <c r="D100" s="47"/>
      <c r="E100" s="47"/>
      <c r="F100" s="47"/>
      <c r="G100" s="47"/>
      <c r="H100" s="47"/>
      <c r="I100" s="28"/>
      <c r="J100" s="28"/>
      <c r="K100" s="28"/>
      <c r="L100" s="28"/>
      <c r="M100" s="28"/>
    </row>
    <row r="101" spans="2:13" s="27" customFormat="1">
      <c r="B101" s="28"/>
      <c r="C101" s="28"/>
      <c r="D101" s="47"/>
      <c r="E101" s="47"/>
      <c r="F101" s="47"/>
      <c r="G101" s="47"/>
      <c r="H101" s="47"/>
      <c r="I101" s="28"/>
      <c r="J101" s="28"/>
      <c r="K101" s="28"/>
      <c r="L101" s="28"/>
      <c r="M101" s="28"/>
    </row>
    <row r="102" spans="2:13" s="27" customFormat="1">
      <c r="B102" s="28"/>
      <c r="C102" s="28"/>
      <c r="D102" s="47"/>
      <c r="E102" s="47"/>
      <c r="F102" s="47"/>
      <c r="G102" s="47"/>
      <c r="H102" s="47"/>
      <c r="I102" s="28"/>
      <c r="J102" s="28"/>
      <c r="K102" s="28"/>
      <c r="L102" s="28"/>
      <c r="M102" s="28"/>
    </row>
    <row r="103" spans="2:13" s="27" customFormat="1">
      <c r="B103" s="28"/>
      <c r="C103" s="28"/>
      <c r="D103" s="47"/>
      <c r="E103" s="47"/>
      <c r="F103" s="47"/>
      <c r="G103" s="47"/>
      <c r="H103" s="47"/>
      <c r="I103" s="28"/>
      <c r="J103" s="28"/>
      <c r="K103" s="28"/>
      <c r="L103" s="28"/>
      <c r="M103" s="28"/>
    </row>
    <row r="104" spans="2:13" s="27" customFormat="1">
      <c r="B104" s="28"/>
      <c r="C104" s="28"/>
      <c r="D104" s="47"/>
      <c r="E104" s="47"/>
      <c r="F104" s="47"/>
      <c r="G104" s="47"/>
      <c r="H104" s="47"/>
      <c r="I104" s="28"/>
      <c r="J104" s="28"/>
      <c r="K104" s="28"/>
      <c r="L104" s="28"/>
      <c r="M104" s="28"/>
    </row>
    <row r="105" spans="2:13" s="27" customFormat="1">
      <c r="B105" s="28"/>
      <c r="C105" s="28"/>
      <c r="D105" s="47"/>
      <c r="E105" s="47"/>
      <c r="F105" s="47"/>
      <c r="G105" s="47"/>
      <c r="H105" s="47"/>
      <c r="I105" s="28"/>
      <c r="J105" s="28"/>
      <c r="K105" s="28"/>
      <c r="L105" s="28"/>
      <c r="M105" s="28"/>
    </row>
    <row r="106" spans="2:13" s="27" customFormat="1">
      <c r="B106" s="28"/>
      <c r="C106" s="28"/>
      <c r="D106" s="47"/>
      <c r="E106" s="47"/>
      <c r="F106" s="47"/>
      <c r="G106" s="47"/>
      <c r="H106" s="47"/>
      <c r="I106" s="28"/>
      <c r="J106" s="28"/>
      <c r="K106" s="28"/>
      <c r="L106" s="28"/>
      <c r="M106" s="28"/>
    </row>
    <row r="107" spans="2:13" s="27" customFormat="1">
      <c r="B107" s="28"/>
      <c r="C107" s="28"/>
      <c r="D107" s="47"/>
      <c r="E107" s="47"/>
      <c r="F107" s="47"/>
      <c r="G107" s="47"/>
      <c r="H107" s="47"/>
      <c r="I107" s="28"/>
      <c r="J107" s="28"/>
      <c r="K107" s="28"/>
      <c r="L107" s="28"/>
      <c r="M107" s="28"/>
    </row>
    <row r="108" spans="2:13" s="27" customFormat="1">
      <c r="B108" s="28"/>
      <c r="C108" s="28"/>
      <c r="D108" s="47"/>
      <c r="E108" s="47"/>
      <c r="F108" s="47"/>
      <c r="G108" s="47"/>
      <c r="H108" s="47"/>
      <c r="I108" s="28"/>
      <c r="J108" s="28"/>
      <c r="K108" s="28"/>
      <c r="L108" s="28"/>
      <c r="M108" s="28"/>
    </row>
    <row r="109" spans="2:13" s="27" customFormat="1">
      <c r="B109" s="28"/>
      <c r="C109" s="28"/>
      <c r="D109" s="47"/>
      <c r="E109" s="47"/>
      <c r="F109" s="47"/>
      <c r="G109" s="47"/>
      <c r="H109" s="47"/>
      <c r="I109" s="28"/>
      <c r="J109" s="28"/>
      <c r="K109" s="28"/>
      <c r="L109" s="28"/>
      <c r="M109" s="28"/>
    </row>
    <row r="110" spans="2:13" s="27" customFormat="1">
      <c r="B110" s="28"/>
      <c r="C110" s="28"/>
      <c r="D110" s="47"/>
      <c r="E110" s="47"/>
      <c r="F110" s="47"/>
      <c r="G110" s="47"/>
      <c r="H110" s="47"/>
      <c r="I110" s="28"/>
      <c r="J110" s="28"/>
      <c r="K110" s="28"/>
      <c r="L110" s="28"/>
      <c r="M110" s="28"/>
    </row>
    <row r="111" spans="2:13" s="27" customFormat="1">
      <c r="B111" s="28"/>
      <c r="C111" s="28"/>
      <c r="D111" s="47"/>
      <c r="E111" s="47"/>
      <c r="F111" s="47"/>
      <c r="G111" s="47"/>
      <c r="H111" s="47"/>
      <c r="I111" s="28"/>
      <c r="J111" s="28"/>
      <c r="K111" s="28"/>
      <c r="L111" s="28"/>
      <c r="M111" s="28"/>
    </row>
    <row r="112" spans="2:13" s="27" customFormat="1">
      <c r="B112" s="28"/>
      <c r="C112" s="28"/>
      <c r="D112" s="47"/>
      <c r="E112" s="47"/>
      <c r="F112" s="47"/>
      <c r="G112" s="47"/>
      <c r="H112" s="47"/>
      <c r="I112" s="28"/>
      <c r="J112" s="28"/>
      <c r="K112" s="28"/>
      <c r="L112" s="28"/>
      <c r="M112" s="28"/>
    </row>
    <row r="113" spans="2:13" s="27" customFormat="1">
      <c r="B113" s="28"/>
      <c r="C113" s="28"/>
      <c r="D113" s="47"/>
      <c r="E113" s="47"/>
      <c r="F113" s="47"/>
      <c r="G113" s="47"/>
      <c r="H113" s="47"/>
      <c r="I113" s="28"/>
      <c r="J113" s="28"/>
      <c r="K113" s="28"/>
      <c r="L113" s="28"/>
      <c r="M113" s="28"/>
    </row>
    <row r="114" spans="2:13" s="27" customFormat="1">
      <c r="B114" s="28"/>
      <c r="C114" s="28"/>
      <c r="D114" s="47"/>
      <c r="E114" s="47"/>
      <c r="F114" s="47"/>
      <c r="G114" s="47"/>
      <c r="H114" s="47"/>
      <c r="I114" s="28"/>
      <c r="J114" s="28"/>
      <c r="K114" s="28"/>
      <c r="L114" s="28"/>
      <c r="M114" s="28"/>
    </row>
    <row r="115" spans="2:13" s="27" customFormat="1">
      <c r="B115" s="28"/>
      <c r="C115" s="28"/>
      <c r="D115" s="47"/>
      <c r="E115" s="47"/>
      <c r="F115" s="47"/>
      <c r="G115" s="47"/>
      <c r="H115" s="47"/>
      <c r="I115" s="28"/>
      <c r="J115" s="28"/>
      <c r="K115" s="28"/>
      <c r="L115" s="28"/>
      <c r="M115" s="28"/>
    </row>
    <row r="116" spans="2:13" s="27" customFormat="1">
      <c r="B116" s="28"/>
      <c r="C116" s="28"/>
      <c r="D116" s="47"/>
      <c r="E116" s="47"/>
      <c r="F116" s="47"/>
      <c r="G116" s="47"/>
      <c r="H116" s="47"/>
      <c r="I116" s="28"/>
      <c r="J116" s="28"/>
      <c r="K116" s="28"/>
      <c r="L116" s="28"/>
      <c r="M116" s="28"/>
    </row>
    <row r="117" spans="2:13" s="27" customFormat="1">
      <c r="B117" s="28"/>
      <c r="C117" s="28"/>
      <c r="D117" s="47"/>
      <c r="E117" s="47"/>
      <c r="F117" s="47"/>
      <c r="G117" s="47"/>
      <c r="H117" s="47"/>
      <c r="I117" s="28"/>
      <c r="J117" s="28"/>
      <c r="K117" s="28"/>
      <c r="L117" s="28"/>
      <c r="M117" s="28"/>
    </row>
    <row r="118" spans="2:13" s="27" customFormat="1">
      <c r="B118" s="28"/>
      <c r="C118" s="28"/>
      <c r="D118" s="47"/>
      <c r="E118" s="47"/>
      <c r="F118" s="47"/>
      <c r="G118" s="47"/>
      <c r="H118" s="47"/>
      <c r="I118" s="28"/>
      <c r="J118" s="28"/>
      <c r="K118" s="28"/>
      <c r="L118" s="28"/>
      <c r="M118" s="28"/>
    </row>
    <row r="119" spans="2:13" s="27" customFormat="1">
      <c r="B119" s="28"/>
      <c r="C119" s="28"/>
      <c r="D119" s="47"/>
      <c r="E119" s="47"/>
      <c r="F119" s="47"/>
      <c r="G119" s="47"/>
      <c r="H119" s="47"/>
      <c r="I119" s="28"/>
      <c r="J119" s="28"/>
      <c r="K119" s="28"/>
      <c r="L119" s="28"/>
      <c r="M119" s="28"/>
    </row>
    <row r="120" spans="2:13" s="27" customFormat="1">
      <c r="B120" s="28"/>
      <c r="C120" s="28"/>
      <c r="D120" s="47"/>
      <c r="E120" s="47"/>
      <c r="F120" s="47"/>
      <c r="G120" s="47"/>
      <c r="H120" s="47"/>
      <c r="I120" s="28"/>
      <c r="J120" s="28"/>
      <c r="K120" s="28"/>
      <c r="L120" s="28"/>
      <c r="M120" s="28"/>
    </row>
    <row r="121" spans="2:13" s="27" customFormat="1">
      <c r="B121" s="28"/>
      <c r="C121" s="28"/>
      <c r="D121" s="47"/>
      <c r="E121" s="47"/>
      <c r="F121" s="47"/>
      <c r="G121" s="47"/>
      <c r="H121" s="47"/>
      <c r="I121" s="28"/>
      <c r="J121" s="28"/>
      <c r="K121" s="28"/>
      <c r="L121" s="28"/>
      <c r="M121" s="28"/>
    </row>
    <row r="122" spans="2:13" s="27" customFormat="1">
      <c r="B122" s="28"/>
      <c r="C122" s="28"/>
      <c r="D122" s="47"/>
      <c r="E122" s="47"/>
      <c r="F122" s="47"/>
      <c r="G122" s="47"/>
      <c r="H122" s="47"/>
      <c r="I122" s="28"/>
      <c r="J122" s="28"/>
      <c r="K122" s="28"/>
      <c r="L122" s="28"/>
      <c r="M122" s="28"/>
    </row>
    <row r="123" spans="2:13" s="27" customFormat="1">
      <c r="B123" s="28"/>
      <c r="C123" s="28"/>
      <c r="D123" s="47"/>
      <c r="E123" s="47"/>
      <c r="F123" s="47"/>
      <c r="G123" s="47"/>
      <c r="H123" s="47"/>
      <c r="I123" s="28"/>
      <c r="J123" s="28"/>
      <c r="K123" s="28"/>
      <c r="L123" s="28"/>
      <c r="M123" s="28"/>
    </row>
    <row r="124" spans="2:13" s="27" customFormat="1">
      <c r="B124" s="28"/>
      <c r="C124" s="28"/>
      <c r="D124" s="47"/>
      <c r="E124" s="47"/>
      <c r="F124" s="47"/>
      <c r="G124" s="47"/>
      <c r="H124" s="47"/>
      <c r="I124" s="28"/>
      <c r="J124" s="28"/>
      <c r="K124" s="28"/>
      <c r="L124" s="28"/>
      <c r="M124" s="28"/>
    </row>
    <row r="125" spans="2:13" s="27" customFormat="1">
      <c r="B125" s="28"/>
      <c r="C125" s="28"/>
      <c r="D125" s="47"/>
      <c r="E125" s="47"/>
      <c r="F125" s="47"/>
      <c r="G125" s="47"/>
      <c r="H125" s="47"/>
      <c r="I125" s="28"/>
      <c r="J125" s="28"/>
      <c r="K125" s="28"/>
      <c r="L125" s="28"/>
      <c r="M125" s="28"/>
    </row>
    <row r="126" spans="2:13" s="27" customFormat="1">
      <c r="B126" s="28"/>
      <c r="C126" s="28"/>
      <c r="D126" s="47"/>
      <c r="E126" s="47"/>
      <c r="F126" s="47"/>
      <c r="G126" s="47"/>
      <c r="H126" s="47"/>
      <c r="I126" s="28"/>
      <c r="J126" s="28"/>
      <c r="K126" s="28"/>
      <c r="L126" s="28"/>
      <c r="M126" s="28"/>
    </row>
    <row r="127" spans="2:13" s="27" customFormat="1">
      <c r="B127" s="28"/>
      <c r="C127" s="28"/>
      <c r="D127" s="47"/>
      <c r="E127" s="47"/>
      <c r="F127" s="47"/>
      <c r="G127" s="47"/>
      <c r="H127" s="47"/>
      <c r="I127" s="28"/>
      <c r="J127" s="28"/>
      <c r="K127" s="28"/>
      <c r="L127" s="28"/>
      <c r="M127" s="28"/>
    </row>
    <row r="128" spans="2:13" s="27" customFormat="1">
      <c r="B128" s="28"/>
      <c r="C128" s="28"/>
      <c r="D128" s="47"/>
      <c r="E128" s="47"/>
      <c r="F128" s="47"/>
      <c r="G128" s="47"/>
      <c r="H128" s="47"/>
      <c r="I128" s="28"/>
      <c r="J128" s="28"/>
      <c r="K128" s="28"/>
      <c r="L128" s="28"/>
      <c r="M128" s="28"/>
    </row>
    <row r="129" spans="2:13" s="27" customFormat="1">
      <c r="B129" s="28"/>
      <c r="C129" s="28"/>
      <c r="D129" s="47"/>
      <c r="E129" s="47"/>
      <c r="F129" s="47"/>
      <c r="G129" s="47"/>
      <c r="H129" s="47"/>
      <c r="I129" s="28"/>
      <c r="J129" s="28"/>
      <c r="K129" s="28"/>
      <c r="L129" s="28"/>
      <c r="M129" s="28"/>
    </row>
    <row r="130" spans="2:13" s="27" customFormat="1">
      <c r="B130" s="28"/>
      <c r="C130" s="28"/>
      <c r="D130" s="47"/>
      <c r="E130" s="47"/>
      <c r="F130" s="47"/>
      <c r="G130" s="47"/>
      <c r="H130" s="47"/>
      <c r="I130" s="28"/>
      <c r="J130" s="28"/>
      <c r="K130" s="28"/>
      <c r="L130" s="28"/>
      <c r="M130" s="28"/>
    </row>
    <row r="131" spans="2:13" s="27" customFormat="1">
      <c r="B131" s="28"/>
      <c r="C131" s="28"/>
      <c r="D131" s="47"/>
      <c r="E131" s="47"/>
      <c r="F131" s="47"/>
      <c r="G131" s="47"/>
      <c r="H131" s="47"/>
      <c r="I131" s="28"/>
      <c r="J131" s="28"/>
      <c r="K131" s="28"/>
      <c r="L131" s="28"/>
      <c r="M131" s="28"/>
    </row>
    <row r="132" spans="2:13" s="27" customFormat="1">
      <c r="B132" s="28"/>
      <c r="C132" s="28"/>
      <c r="D132" s="47"/>
      <c r="E132" s="47"/>
      <c r="F132" s="47"/>
      <c r="G132" s="47"/>
      <c r="H132" s="47"/>
      <c r="I132" s="28"/>
      <c r="J132" s="28"/>
      <c r="K132" s="28"/>
      <c r="L132" s="28"/>
      <c r="M132" s="28"/>
    </row>
    <row r="133" spans="2:13" s="27" customFormat="1">
      <c r="B133" s="28"/>
      <c r="C133" s="28"/>
      <c r="D133" s="47"/>
      <c r="E133" s="47"/>
      <c r="F133" s="47"/>
      <c r="G133" s="47"/>
      <c r="H133" s="47"/>
      <c r="I133" s="28"/>
      <c r="J133" s="28"/>
      <c r="K133" s="28"/>
      <c r="L133" s="28"/>
      <c r="M133" s="28"/>
    </row>
    <row r="134" spans="2:13" s="27" customFormat="1">
      <c r="B134" s="28"/>
      <c r="C134" s="28"/>
      <c r="D134" s="47"/>
      <c r="E134" s="47"/>
      <c r="F134" s="47"/>
      <c r="G134" s="47"/>
      <c r="H134" s="47"/>
      <c r="I134" s="28"/>
      <c r="J134" s="28"/>
      <c r="K134" s="28"/>
      <c r="L134" s="28"/>
      <c r="M134" s="28"/>
    </row>
    <row r="135" spans="2:13" s="27" customFormat="1">
      <c r="B135" s="28"/>
      <c r="C135" s="28"/>
      <c r="D135" s="47"/>
      <c r="E135" s="47"/>
      <c r="F135" s="47"/>
      <c r="G135" s="47"/>
      <c r="H135" s="47"/>
      <c r="I135" s="28"/>
      <c r="J135" s="28"/>
      <c r="K135" s="28"/>
      <c r="L135" s="28"/>
      <c r="M135" s="28"/>
    </row>
    <row r="136" spans="2:13" s="27" customFormat="1">
      <c r="B136" s="28"/>
      <c r="C136" s="28"/>
      <c r="D136" s="47"/>
      <c r="E136" s="47"/>
      <c r="F136" s="47"/>
      <c r="G136" s="47"/>
      <c r="H136" s="47"/>
      <c r="I136" s="28"/>
      <c r="J136" s="28"/>
      <c r="K136" s="28"/>
      <c r="L136" s="28"/>
      <c r="M136" s="28"/>
    </row>
    <row r="137" spans="2:13" s="27" customFormat="1">
      <c r="B137" s="28"/>
      <c r="C137" s="28"/>
      <c r="D137" s="47"/>
      <c r="E137" s="47"/>
      <c r="F137" s="47"/>
      <c r="G137" s="47"/>
      <c r="H137" s="47"/>
      <c r="I137" s="28"/>
      <c r="J137" s="28"/>
      <c r="K137" s="28"/>
      <c r="L137" s="28"/>
      <c r="M137" s="28"/>
    </row>
    <row r="138" spans="2:13" s="27" customFormat="1">
      <c r="B138" s="28"/>
      <c r="C138" s="28"/>
      <c r="D138" s="47"/>
      <c r="E138" s="47"/>
      <c r="F138" s="47"/>
      <c r="G138" s="47"/>
      <c r="H138" s="47"/>
      <c r="I138" s="28"/>
      <c r="J138" s="28"/>
      <c r="K138" s="28"/>
      <c r="L138" s="28"/>
      <c r="M138" s="28"/>
    </row>
    <row r="139" spans="2:13" s="27" customFormat="1">
      <c r="B139" s="28"/>
      <c r="C139" s="28"/>
      <c r="D139" s="47"/>
      <c r="E139" s="47"/>
      <c r="F139" s="47"/>
      <c r="G139" s="47"/>
      <c r="H139" s="47"/>
      <c r="I139" s="28"/>
      <c r="J139" s="28"/>
      <c r="K139" s="28"/>
      <c r="L139" s="28"/>
      <c r="M139" s="28"/>
    </row>
    <row r="140" spans="2:13" s="27" customFormat="1">
      <c r="B140" s="28"/>
      <c r="C140" s="28"/>
      <c r="D140" s="47"/>
      <c r="E140" s="47"/>
      <c r="F140" s="47"/>
      <c r="G140" s="47"/>
      <c r="H140" s="47"/>
      <c r="I140" s="28"/>
      <c r="J140" s="28"/>
      <c r="K140" s="28"/>
      <c r="L140" s="28"/>
      <c r="M140" s="28"/>
    </row>
    <row r="141" spans="2:13" s="27" customFormat="1">
      <c r="B141" s="28"/>
      <c r="C141" s="28"/>
      <c r="D141" s="47"/>
      <c r="E141" s="47"/>
      <c r="F141" s="47"/>
      <c r="G141" s="47"/>
      <c r="H141" s="47"/>
      <c r="I141" s="28"/>
      <c r="J141" s="28"/>
      <c r="K141" s="28"/>
      <c r="L141" s="28"/>
      <c r="M141" s="28"/>
    </row>
    <row r="142" spans="2:13" s="27" customFormat="1">
      <c r="B142" s="28"/>
      <c r="C142" s="28"/>
      <c r="D142" s="47"/>
      <c r="E142" s="47"/>
      <c r="F142" s="47"/>
      <c r="G142" s="47"/>
      <c r="H142" s="47"/>
      <c r="I142" s="28"/>
      <c r="J142" s="28"/>
      <c r="K142" s="28"/>
      <c r="L142" s="28"/>
      <c r="M142" s="28"/>
    </row>
    <row r="143" spans="2:13" s="27" customFormat="1">
      <c r="B143" s="28"/>
      <c r="C143" s="28"/>
      <c r="D143" s="47"/>
      <c r="E143" s="47"/>
      <c r="F143" s="47"/>
      <c r="G143" s="47"/>
      <c r="H143" s="47"/>
      <c r="I143" s="28"/>
      <c r="J143" s="28"/>
      <c r="K143" s="28"/>
      <c r="L143" s="28"/>
      <c r="M143" s="28"/>
    </row>
    <row r="144" spans="2:13" s="27" customFormat="1">
      <c r="B144" s="28"/>
      <c r="C144" s="28"/>
      <c r="D144" s="47"/>
      <c r="E144" s="47"/>
      <c r="F144" s="47"/>
      <c r="G144" s="47"/>
      <c r="H144" s="47"/>
      <c r="I144" s="28"/>
      <c r="J144" s="28"/>
      <c r="K144" s="28"/>
      <c r="L144" s="28"/>
      <c r="M144" s="28"/>
    </row>
    <row r="145" spans="2:13" s="27" customFormat="1">
      <c r="B145" s="28"/>
      <c r="C145" s="28"/>
      <c r="D145" s="47"/>
      <c r="E145" s="47"/>
      <c r="F145" s="47"/>
      <c r="G145" s="47"/>
      <c r="H145" s="47"/>
      <c r="I145" s="28"/>
      <c r="J145" s="28"/>
      <c r="K145" s="28"/>
      <c r="L145" s="28"/>
      <c r="M145" s="28"/>
    </row>
    <row r="146" spans="2:13" s="27" customFormat="1">
      <c r="B146" s="28"/>
      <c r="C146" s="28"/>
      <c r="D146" s="47"/>
      <c r="E146" s="47"/>
      <c r="F146" s="47"/>
      <c r="G146" s="47"/>
      <c r="H146" s="47"/>
      <c r="I146" s="28"/>
      <c r="J146" s="28"/>
      <c r="K146" s="28"/>
      <c r="L146" s="28"/>
      <c r="M146" s="28"/>
    </row>
    <row r="147" spans="2:13" s="27" customFormat="1">
      <c r="B147" s="28"/>
      <c r="C147" s="28"/>
      <c r="D147" s="47"/>
      <c r="E147" s="47"/>
      <c r="F147" s="47"/>
      <c r="G147" s="47"/>
      <c r="H147" s="47"/>
      <c r="I147" s="28"/>
      <c r="J147" s="28"/>
      <c r="K147" s="28"/>
      <c r="L147" s="28"/>
      <c r="M147" s="28"/>
    </row>
    <row r="148" spans="2:13" s="27" customFormat="1">
      <c r="B148" s="28"/>
      <c r="C148" s="28"/>
      <c r="D148" s="47"/>
      <c r="E148" s="47"/>
      <c r="F148" s="47"/>
      <c r="G148" s="47"/>
      <c r="H148" s="47"/>
      <c r="I148" s="28"/>
      <c r="J148" s="28"/>
      <c r="K148" s="28"/>
      <c r="L148" s="28"/>
      <c r="M148" s="28"/>
    </row>
    <row r="149" spans="2:13" s="27" customFormat="1">
      <c r="B149" s="28"/>
      <c r="C149" s="28"/>
      <c r="D149" s="47"/>
      <c r="E149" s="47"/>
      <c r="F149" s="47"/>
      <c r="G149" s="47"/>
      <c r="H149" s="47"/>
      <c r="I149" s="28"/>
      <c r="J149" s="28"/>
      <c r="K149" s="28"/>
      <c r="L149" s="28"/>
      <c r="M149" s="28"/>
    </row>
    <row r="150" spans="2:13" s="27" customFormat="1">
      <c r="B150" s="28"/>
      <c r="C150" s="28"/>
      <c r="D150" s="47"/>
      <c r="E150" s="47"/>
      <c r="F150" s="47"/>
      <c r="G150" s="47"/>
      <c r="H150" s="47"/>
      <c r="I150" s="28"/>
      <c r="J150" s="28"/>
      <c r="K150" s="28"/>
      <c r="L150" s="28"/>
      <c r="M150" s="28"/>
    </row>
    <row r="151" spans="2:13" s="27" customFormat="1">
      <c r="B151" s="28"/>
      <c r="C151" s="28"/>
      <c r="D151" s="47"/>
      <c r="E151" s="47"/>
      <c r="F151" s="47"/>
      <c r="G151" s="47"/>
      <c r="H151" s="47"/>
      <c r="I151" s="28"/>
      <c r="J151" s="28"/>
      <c r="K151" s="28"/>
      <c r="L151" s="28"/>
      <c r="M151" s="28"/>
    </row>
    <row r="152" spans="2:13" s="27" customFormat="1">
      <c r="B152" s="28"/>
      <c r="C152" s="28"/>
      <c r="D152" s="47"/>
      <c r="E152" s="47"/>
      <c r="F152" s="47"/>
      <c r="G152" s="47"/>
      <c r="H152" s="47"/>
      <c r="I152" s="28"/>
      <c r="J152" s="28"/>
      <c r="K152" s="28"/>
      <c r="L152" s="28"/>
      <c r="M152" s="28"/>
    </row>
    <row r="153" spans="2:13" s="27" customFormat="1">
      <c r="B153" s="28"/>
      <c r="C153" s="28"/>
      <c r="D153" s="47"/>
      <c r="E153" s="47"/>
      <c r="F153" s="47"/>
      <c r="G153" s="47"/>
      <c r="H153" s="47"/>
      <c r="I153" s="28"/>
      <c r="J153" s="28"/>
      <c r="K153" s="28"/>
      <c r="L153" s="28"/>
      <c r="M153" s="28"/>
    </row>
    <row r="154" spans="2:13" s="27" customFormat="1">
      <c r="B154" s="28"/>
      <c r="C154" s="28"/>
      <c r="D154" s="47"/>
      <c r="E154" s="47"/>
      <c r="F154" s="47"/>
      <c r="G154" s="47"/>
      <c r="H154" s="47"/>
      <c r="I154" s="28"/>
      <c r="J154" s="28"/>
      <c r="K154" s="28"/>
      <c r="L154" s="28"/>
      <c r="M154" s="28"/>
    </row>
    <row r="155" spans="2:13" s="27" customFormat="1">
      <c r="B155" s="28"/>
      <c r="C155" s="28"/>
      <c r="D155" s="47"/>
      <c r="E155" s="47"/>
      <c r="F155" s="47"/>
      <c r="G155" s="47"/>
      <c r="H155" s="47"/>
      <c r="I155" s="28"/>
      <c r="J155" s="28"/>
      <c r="K155" s="28"/>
      <c r="L155" s="28"/>
      <c r="M155" s="28"/>
    </row>
    <row r="156" spans="2:13" s="27" customFormat="1">
      <c r="B156" s="28"/>
      <c r="C156" s="28"/>
      <c r="D156" s="47"/>
      <c r="E156" s="47"/>
      <c r="F156" s="47"/>
      <c r="G156" s="47"/>
      <c r="H156" s="47"/>
      <c r="I156" s="28"/>
      <c r="J156" s="28"/>
      <c r="K156" s="28"/>
      <c r="L156" s="28"/>
      <c r="M156" s="28"/>
    </row>
    <row r="157" spans="2:13" s="27" customFormat="1">
      <c r="B157" s="28"/>
      <c r="C157" s="28"/>
      <c r="D157" s="47"/>
      <c r="E157" s="47"/>
      <c r="F157" s="47"/>
      <c r="G157" s="47"/>
      <c r="H157" s="47"/>
      <c r="I157" s="28"/>
      <c r="J157" s="28"/>
      <c r="K157" s="28"/>
      <c r="L157" s="28"/>
      <c r="M157" s="28"/>
    </row>
    <row r="158" spans="2:13" s="27" customFormat="1">
      <c r="B158" s="28"/>
      <c r="C158" s="28"/>
      <c r="D158" s="47"/>
      <c r="E158" s="47"/>
      <c r="F158" s="47"/>
      <c r="G158" s="47"/>
      <c r="H158" s="47"/>
      <c r="I158" s="28"/>
      <c r="J158" s="28"/>
      <c r="K158" s="28"/>
      <c r="L158" s="28"/>
      <c r="M158" s="28"/>
    </row>
    <row r="159" spans="2:13" s="27" customFormat="1">
      <c r="B159" s="28"/>
      <c r="C159" s="28"/>
      <c r="D159" s="47"/>
      <c r="E159" s="47"/>
      <c r="F159" s="47"/>
      <c r="G159" s="47"/>
      <c r="H159" s="47"/>
      <c r="I159" s="28"/>
      <c r="J159" s="28"/>
      <c r="K159" s="28"/>
      <c r="L159" s="28"/>
      <c r="M159" s="28"/>
    </row>
    <row r="160" spans="2:13" s="27" customFormat="1">
      <c r="B160" s="28"/>
      <c r="C160" s="28"/>
      <c r="D160" s="47"/>
      <c r="E160" s="47"/>
      <c r="F160" s="47"/>
      <c r="G160" s="47"/>
      <c r="H160" s="47"/>
      <c r="I160" s="28"/>
      <c r="J160" s="28"/>
      <c r="K160" s="28"/>
      <c r="L160" s="28"/>
      <c r="M160" s="28"/>
    </row>
    <row r="161" spans="2:13" s="27" customFormat="1">
      <c r="B161" s="28"/>
      <c r="C161" s="28"/>
      <c r="D161" s="47"/>
      <c r="E161" s="47"/>
      <c r="F161" s="47"/>
      <c r="G161" s="47"/>
      <c r="H161" s="47"/>
      <c r="I161" s="28"/>
      <c r="J161" s="28"/>
      <c r="K161" s="28"/>
      <c r="L161" s="28"/>
      <c r="M161" s="28"/>
    </row>
    <row r="162" spans="2:13" s="27" customFormat="1">
      <c r="B162" s="28"/>
      <c r="C162" s="28"/>
      <c r="D162" s="47"/>
      <c r="E162" s="47"/>
      <c r="F162" s="47"/>
      <c r="G162" s="47"/>
      <c r="H162" s="47"/>
      <c r="I162" s="28"/>
      <c r="J162" s="28"/>
      <c r="K162" s="28"/>
      <c r="L162" s="28"/>
      <c r="M162" s="28"/>
    </row>
    <row r="163" spans="2:13" s="27" customFormat="1">
      <c r="B163" s="28"/>
      <c r="C163" s="28"/>
      <c r="D163" s="47"/>
      <c r="E163" s="47"/>
      <c r="F163" s="47"/>
      <c r="G163" s="47"/>
      <c r="H163" s="47"/>
      <c r="I163" s="28"/>
      <c r="J163" s="28"/>
      <c r="K163" s="28"/>
      <c r="L163" s="28"/>
      <c r="M163" s="28"/>
    </row>
    <row r="164" spans="2:13" s="27" customFormat="1">
      <c r="B164" s="28"/>
      <c r="C164" s="28"/>
      <c r="D164" s="47"/>
      <c r="E164" s="47"/>
      <c r="F164" s="47"/>
      <c r="G164" s="47"/>
      <c r="H164" s="47"/>
      <c r="I164" s="28"/>
      <c r="J164" s="28"/>
      <c r="K164" s="28"/>
      <c r="L164" s="28"/>
      <c r="M164" s="28"/>
    </row>
    <row r="165" spans="2:13" s="27" customFormat="1">
      <c r="B165" s="28"/>
      <c r="C165" s="28"/>
      <c r="D165" s="47"/>
      <c r="E165" s="47"/>
      <c r="F165" s="47"/>
      <c r="G165" s="47"/>
      <c r="H165" s="47"/>
      <c r="I165" s="28"/>
      <c r="J165" s="28"/>
      <c r="K165" s="28"/>
      <c r="L165" s="28"/>
      <c r="M165" s="28"/>
    </row>
    <row r="166" spans="2:13" s="27" customFormat="1">
      <c r="B166" s="28"/>
      <c r="C166" s="28"/>
      <c r="D166" s="47"/>
      <c r="E166" s="47"/>
      <c r="F166" s="47"/>
      <c r="G166" s="47"/>
      <c r="H166" s="47"/>
      <c r="I166" s="28"/>
      <c r="J166" s="28"/>
      <c r="K166" s="28"/>
      <c r="L166" s="28"/>
      <c r="M166" s="28"/>
    </row>
    <row r="167" spans="2:13" s="27" customFormat="1">
      <c r="B167" s="28"/>
      <c r="C167" s="28"/>
      <c r="D167" s="47"/>
      <c r="E167" s="47"/>
      <c r="F167" s="47"/>
      <c r="G167" s="47"/>
      <c r="H167" s="47"/>
      <c r="I167" s="28"/>
      <c r="J167" s="28"/>
      <c r="K167" s="28"/>
      <c r="L167" s="28"/>
      <c r="M167" s="28"/>
    </row>
    <row r="168" spans="2:13" s="27" customFormat="1">
      <c r="B168" s="28"/>
      <c r="C168" s="28"/>
      <c r="D168" s="47"/>
      <c r="E168" s="47"/>
      <c r="F168" s="47"/>
      <c r="G168" s="47"/>
      <c r="H168" s="47"/>
      <c r="I168" s="28"/>
      <c r="J168" s="28"/>
      <c r="K168" s="28"/>
      <c r="L168" s="28"/>
      <c r="M168" s="28"/>
    </row>
    <row r="169" spans="2:13" s="27" customFormat="1">
      <c r="B169" s="28"/>
      <c r="C169" s="28"/>
      <c r="D169" s="47"/>
      <c r="E169" s="47"/>
      <c r="F169" s="47"/>
      <c r="G169" s="47"/>
      <c r="H169" s="47"/>
      <c r="I169" s="28"/>
      <c r="J169" s="28"/>
      <c r="K169" s="28"/>
      <c r="L169" s="28"/>
      <c r="M169" s="28"/>
    </row>
    <row r="170" spans="2:13" s="27" customFormat="1">
      <c r="B170" s="28"/>
      <c r="C170" s="28"/>
      <c r="D170" s="47"/>
      <c r="E170" s="47"/>
      <c r="F170" s="47"/>
      <c r="G170" s="47"/>
      <c r="H170" s="47"/>
      <c r="I170" s="28"/>
      <c r="J170" s="28"/>
      <c r="K170" s="28"/>
      <c r="L170" s="28"/>
      <c r="M170" s="28"/>
    </row>
    <row r="171" spans="2:13" s="27" customFormat="1">
      <c r="B171" s="28"/>
      <c r="C171" s="28"/>
      <c r="D171" s="47"/>
      <c r="E171" s="47"/>
      <c r="F171" s="47"/>
      <c r="G171" s="47"/>
      <c r="H171" s="47"/>
      <c r="I171" s="28"/>
      <c r="J171" s="28"/>
      <c r="K171" s="28"/>
      <c r="L171" s="28"/>
      <c r="M171" s="28"/>
    </row>
    <row r="172" spans="2:13" s="27" customFormat="1">
      <c r="B172" s="28"/>
      <c r="C172" s="28"/>
      <c r="D172" s="47"/>
      <c r="E172" s="47"/>
      <c r="F172" s="47"/>
      <c r="G172" s="47"/>
      <c r="H172" s="47"/>
      <c r="I172" s="28"/>
      <c r="J172" s="28"/>
      <c r="K172" s="28"/>
      <c r="L172" s="28"/>
      <c r="M172" s="28"/>
    </row>
    <row r="173" spans="2:13" s="27" customFormat="1">
      <c r="B173" s="28"/>
      <c r="C173" s="28"/>
      <c r="D173" s="47"/>
      <c r="E173" s="47"/>
      <c r="F173" s="47"/>
      <c r="G173" s="47"/>
      <c r="H173" s="47"/>
      <c r="I173" s="28"/>
      <c r="J173" s="28"/>
      <c r="K173" s="28"/>
      <c r="L173" s="28"/>
      <c r="M173" s="28"/>
    </row>
    <row r="174" spans="2:13" s="27" customFormat="1">
      <c r="B174" s="28"/>
      <c r="C174" s="28"/>
      <c r="D174" s="47"/>
      <c r="E174" s="47"/>
      <c r="F174" s="47"/>
      <c r="G174" s="47"/>
      <c r="H174" s="47"/>
      <c r="I174" s="28"/>
      <c r="J174" s="28"/>
      <c r="K174" s="28"/>
      <c r="L174" s="28"/>
      <c r="M174" s="28"/>
    </row>
    <row r="175" spans="2:13" s="27" customFormat="1">
      <c r="B175" s="28"/>
      <c r="C175" s="28"/>
      <c r="D175" s="47"/>
      <c r="E175" s="47"/>
      <c r="F175" s="47"/>
      <c r="G175" s="47"/>
      <c r="H175" s="47"/>
      <c r="I175" s="28"/>
      <c r="J175" s="28"/>
      <c r="K175" s="28"/>
      <c r="L175" s="28"/>
      <c r="M175" s="28"/>
    </row>
    <row r="176" spans="2:13" s="27" customFormat="1">
      <c r="B176" s="28"/>
      <c r="C176" s="28"/>
      <c r="D176" s="47"/>
      <c r="E176" s="47"/>
      <c r="F176" s="47"/>
      <c r="G176" s="47"/>
      <c r="H176" s="47"/>
      <c r="I176" s="28"/>
      <c r="J176" s="28"/>
      <c r="K176" s="28"/>
      <c r="L176" s="28"/>
      <c r="M176" s="28"/>
    </row>
    <row r="177" spans="2:3">
      <c r="B177" s="28"/>
      <c r="C177" s="28"/>
    </row>
    <row r="178" spans="2:3">
      <c r="B178" s="28"/>
      <c r="C178" s="28"/>
    </row>
  </sheetData>
  <pageMargins left="0.31496062992125984" right="0.31496062992125984" top="0.15748031496062992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Nazwane zakresy</vt:lpstr>
      </vt:variant>
      <vt:variant>
        <vt:i4>12</vt:i4>
      </vt:variant>
    </vt:vector>
  </HeadingPairs>
  <TitlesOfParts>
    <vt:vector size="35" baseType="lpstr">
      <vt:lpstr>1P</vt:lpstr>
      <vt:lpstr>2P</vt:lpstr>
      <vt:lpstr>2 S</vt:lpstr>
      <vt:lpstr>11P</vt:lpstr>
      <vt:lpstr>12P</vt:lpstr>
      <vt:lpstr>13P</vt:lpstr>
      <vt:lpstr>14P</vt:lpstr>
      <vt:lpstr>15P</vt:lpstr>
      <vt:lpstr>16P</vt:lpstr>
      <vt:lpstr>17P</vt:lpstr>
      <vt:lpstr>18P</vt:lpstr>
      <vt:lpstr>31 P</vt:lpstr>
      <vt:lpstr>19 P</vt:lpstr>
      <vt:lpstr>G P</vt:lpstr>
      <vt:lpstr>K P</vt:lpstr>
      <vt:lpstr>31 S,N</vt:lpstr>
      <vt:lpstr>32 P</vt:lpstr>
      <vt:lpstr>32 S,N</vt:lpstr>
      <vt:lpstr>33 P</vt:lpstr>
      <vt:lpstr>33 S,N</vt:lpstr>
      <vt:lpstr>km</vt:lpstr>
      <vt:lpstr>km (2)</vt:lpstr>
      <vt:lpstr>Dane do Wniosku</vt:lpstr>
      <vt:lpstr>km!Obszar_wydruku</vt:lpstr>
      <vt:lpstr>'km (2)'!Obszar_wydruku</vt:lpstr>
      <vt:lpstr>'15P'!Tytuły_wydruku</vt:lpstr>
      <vt:lpstr>'1P'!Tytuły_wydruku</vt:lpstr>
      <vt:lpstr>'2 S'!Tytuły_wydruku</vt:lpstr>
      <vt:lpstr>'2P'!Tytuły_wydruku</vt:lpstr>
      <vt:lpstr>'31 P'!Tytuły_wydruku</vt:lpstr>
      <vt:lpstr>'31 S,N'!Tytuły_wydruku</vt:lpstr>
      <vt:lpstr>'32 P'!Tytuły_wydruku</vt:lpstr>
      <vt:lpstr>'32 S,N'!Tytuły_wydruku</vt:lpstr>
      <vt:lpstr>'33 P'!Tytuły_wydruku</vt:lpstr>
      <vt:lpstr>'33 S,N'!Tytuły_wydruku</vt:lpstr>
    </vt:vector>
  </TitlesOfParts>
  <Company>PKS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Gromadzki-PTC</dc:creator>
  <cp:lastModifiedBy>Karol Wysocki</cp:lastModifiedBy>
  <cp:lastPrinted>2021-12-10T11:10:03Z</cp:lastPrinted>
  <dcterms:created xsi:type="dcterms:W3CDTF">2013-08-09T15:06:26Z</dcterms:created>
  <dcterms:modified xsi:type="dcterms:W3CDTF">2022-12-28T14:10:07Z</dcterms:modified>
</cp:coreProperties>
</file>